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xl/webextensions/webextension2.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showInkAnnotation="0" autoCompressPictures="0"/>
  <mc:AlternateContent xmlns:mc="http://schemas.openxmlformats.org/markup-compatibility/2006">
    <mc:Choice Requires="x15">
      <x15ac:absPath xmlns:x15ac="http://schemas.microsoft.com/office/spreadsheetml/2010/11/ac" url="/Users/emclane/Dropbox (MIT)/MITOS Team/Program Topics/Culture/Certifications/2023 Updates/"/>
    </mc:Choice>
  </mc:AlternateContent>
  <xr:revisionPtr revIDLastSave="0" documentId="13_ncr:1_{BE8CCDFC-B166-3449-8DE6-0C09BF4C3D83}" xr6:coauthVersionLast="47" xr6:coauthVersionMax="47" xr10:uidLastSave="{00000000-0000-0000-0000-000000000000}"/>
  <bookViews>
    <workbookView xWindow="0" yWindow="500" windowWidth="19480" windowHeight="16260" tabRatio="688" activeTab="1" xr2:uid="{00000000-000D-0000-FFFF-FFFF00000000}"/>
  </bookViews>
  <sheets>
    <sheet name="Change Log" sheetId="22" state="hidden" r:id="rId1"/>
    <sheet name="Certification Checklist" sheetId="11" r:id="rId2"/>
    <sheet name="Data" sheetId="13" state="hidden" r:id="rId3"/>
    <sheet name="Part I - C - Help" sheetId="18" r:id="rId4"/>
    <sheet name="Part II - F - Help" sheetId="19" r:id="rId5"/>
    <sheet name="Part III - E - Help" sheetId="20" r:id="rId6"/>
    <sheet name="Part IV - W - Help" sheetId="24" r:id="rId7"/>
    <sheet name="Helpful Resources - All Parts" sheetId="14" r:id="rId8"/>
    <sheet name="Drop-down menu options" sheetId="2" state="hidden" r:id="rId9"/>
  </sheets>
  <externalReferences>
    <externalReference r:id="rId10"/>
  </externalReferences>
  <definedNames>
    <definedName name="F.1">'Drop-down menu options'!$B$21:$B$23</definedName>
    <definedName name="filteredList">'[1]type ahead combo'!$E$6:$E$52</definedName>
    <definedName name="filterList" localSheetId="3">getList('[1]type ahead combo'!$C$6:$C$52,'[1]type ahead combo'!$F$7)</definedName>
    <definedName name="filterList" localSheetId="4">getList('[1]type ahead combo'!$C$6:$C$52,'[1]type ahead combo'!$F$7)</definedName>
    <definedName name="filterList" localSheetId="5">getList('[1]type ahead combo'!$C$6:$C$52,'[1]type ahead combo'!$F$7)</definedName>
    <definedName name="filterList" localSheetId="6">getList('[1]type ahead combo'!$C$6:$C$52,'[1]type ahead combo'!$F$7)</definedName>
    <definedName name="filterList">getList('[1]type ahead combo'!$C$6:$C$52,'[1]type ahead combo'!$F$7)</definedName>
    <definedName name="filterList2">getList('[1]type ahead combo'!$C$6:$C$52,'[1]type ahead combo'!$F$7)</definedName>
    <definedName name="lstTypes" localSheetId="3">#REF!</definedName>
    <definedName name="lstTypes" localSheetId="4">#REF!</definedName>
    <definedName name="lstTypes" localSheetId="5">#REF!</definedName>
    <definedName name="lstTypes" localSheetId="6">#REF!</definedName>
    <definedName name="lstTypes">#REF!</definedName>
    <definedName name="PaperGoals" localSheetId="3">#REF!</definedName>
    <definedName name="PaperGoals" localSheetId="4">#REF!</definedName>
    <definedName name="PaperGoals" localSheetId="5">#REF!</definedName>
    <definedName name="PaperGoals" localSheetId="6">#REF!</definedName>
    <definedName name="PaperGoals">#REF!</definedName>
    <definedName name="PaperProducts" localSheetId="3">#REF!</definedName>
    <definedName name="PaperProducts" localSheetId="4">#REF!</definedName>
    <definedName name="PaperProducts" localSheetId="5">#REF!</definedName>
    <definedName name="PaperProducts" localSheetId="6">#REF!</definedName>
    <definedName name="PaperProducts">#REF!</definedName>
    <definedName name="_xlnm.Print_Area" localSheetId="1">'Certification Checklist'!$A$1:$F$154</definedName>
    <definedName name="Purchasing" localSheetId="3">#REF!</definedName>
    <definedName name="Purchasing" localSheetId="4">#REF!</definedName>
    <definedName name="Purchasing" localSheetId="5">#REF!</definedName>
    <definedName name="Purchasing" localSheetId="6">#REF!</definedName>
    <definedName name="Purchasing">#REF!</definedName>
    <definedName name="YesNo" localSheetId="3">#REF!</definedName>
    <definedName name="YesNo" localSheetId="4">#REF!</definedName>
    <definedName name="YesNo" localSheetId="5">#REF!</definedName>
    <definedName name="YesNo" localSheetId="6">#REF!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8" i="11" l="1"/>
  <c r="E68" i="11"/>
  <c r="AX2" i="13"/>
  <c r="AW2" i="13"/>
  <c r="AV2" i="13"/>
  <c r="AU2" i="13"/>
  <c r="AT2" i="13"/>
  <c r="AS2" i="13"/>
  <c r="AR2" i="13"/>
  <c r="AQ2" i="13"/>
  <c r="AP2" i="13"/>
  <c r="AO2" i="13"/>
  <c r="AN2" i="13"/>
  <c r="AM2" i="13"/>
  <c r="AL2" i="13"/>
  <c r="AK2" i="13"/>
  <c r="J2" i="13"/>
  <c r="I2" i="13"/>
  <c r="H2" i="13"/>
  <c r="G2" i="13"/>
  <c r="F2" i="13"/>
  <c r="E2" i="13"/>
  <c r="D2" i="13"/>
  <c r="C2" i="13"/>
  <c r="B2" i="13"/>
  <c r="A2" i="13"/>
  <c r="AJ2" i="13"/>
  <c r="AI2" i="13"/>
  <c r="AH2" i="13"/>
  <c r="AG2" i="13"/>
  <c r="AF2" i="13"/>
  <c r="AE2" i="13"/>
  <c r="AD2" i="13"/>
  <c r="AC2" i="13"/>
  <c r="AB2" i="13"/>
  <c r="X2" i="13"/>
  <c r="W2" i="13"/>
  <c r="V2" i="13"/>
  <c r="U2" i="13"/>
  <c r="T2" i="13"/>
  <c r="S2" i="13"/>
  <c r="R2" i="13"/>
  <c r="Q2" i="13"/>
  <c r="P2" i="13"/>
  <c r="O2" i="13"/>
  <c r="N2" i="13"/>
  <c r="L2" i="13"/>
  <c r="M2" i="13"/>
  <c r="D34" i="11"/>
  <c r="D35" i="11"/>
  <c r="D36" i="11"/>
  <c r="D38" i="11"/>
  <c r="D40" i="11"/>
  <c r="D41" i="11"/>
  <c r="D42" i="11"/>
  <c r="D43" i="11"/>
  <c r="D44" i="11"/>
  <c r="D45" i="11"/>
  <c r="D46" i="11"/>
  <c r="D48" i="11"/>
  <c r="D49" i="11"/>
  <c r="C146" i="11"/>
  <c r="D60" i="11"/>
  <c r="D61" i="11"/>
  <c r="D62" i="11"/>
  <c r="D63" i="11"/>
  <c r="D64" i="11"/>
  <c r="D66" i="11"/>
  <c r="D67" i="11"/>
  <c r="D69" i="11"/>
  <c r="D70" i="11"/>
  <c r="D72" i="11"/>
  <c r="D100" i="11"/>
  <c r="D101" i="11"/>
  <c r="D102" i="11"/>
  <c r="D103" i="11"/>
  <c r="D104" i="11"/>
  <c r="D106" i="11"/>
  <c r="D107" i="11"/>
  <c r="D109" i="11"/>
  <c r="D110" i="11"/>
  <c r="D83" i="11"/>
  <c r="D84" i="11"/>
  <c r="D86" i="11"/>
  <c r="D87" i="11"/>
  <c r="D88" i="11"/>
  <c r="D89" i="11"/>
  <c r="E34" i="11"/>
  <c r="E35" i="11"/>
  <c r="E36" i="11"/>
  <c r="E38" i="11"/>
  <c r="E40" i="11"/>
  <c r="E41" i="11"/>
  <c r="E42" i="11"/>
  <c r="E43" i="11"/>
  <c r="E44" i="11"/>
  <c r="E45" i="11"/>
  <c r="E46" i="11"/>
  <c r="E48" i="11"/>
  <c r="E49" i="11"/>
  <c r="E60" i="11"/>
  <c r="E61" i="11"/>
  <c r="E62" i="11"/>
  <c r="E63" i="11"/>
  <c r="E64" i="11"/>
  <c r="E66" i="11"/>
  <c r="E67" i="11"/>
  <c r="E69" i="11"/>
  <c r="E70" i="11"/>
  <c r="E72" i="11"/>
  <c r="E100" i="11"/>
  <c r="E101" i="11"/>
  <c r="E102" i="11"/>
  <c r="E103" i="11"/>
  <c r="E104" i="11"/>
  <c r="E106" i="11"/>
  <c r="E107" i="11"/>
  <c r="E109" i="11"/>
  <c r="E110" i="11"/>
  <c r="E83" i="11"/>
  <c r="E84" i="11"/>
  <c r="E86" i="11"/>
  <c r="E87" i="11"/>
  <c r="E88" i="11"/>
  <c r="E89" i="11"/>
  <c r="E147" i="11"/>
  <c r="Y2" i="13"/>
  <c r="Z2" i="13"/>
  <c r="AA2" i="13"/>
  <c r="K2" i="13"/>
  <c r="E50" i="11" l="1"/>
  <c r="D142" i="11" s="1"/>
  <c r="D111" i="11"/>
  <c r="C145" i="11" s="1"/>
  <c r="E111" i="11"/>
  <c r="D145" i="11" s="1"/>
  <c r="D73" i="11"/>
  <c r="C143" i="11" s="1"/>
  <c r="D90" i="11"/>
  <c r="C144" i="11" s="1"/>
  <c r="E90" i="11"/>
  <c r="D144" i="11" s="1"/>
  <c r="E73" i="11"/>
  <c r="D143" i="11" s="1"/>
  <c r="D50" i="11"/>
  <c r="C142" i="11" s="1"/>
  <c r="D147" i="11" l="1"/>
  <c r="C147" i="11"/>
  <c r="C148" i="11" l="1"/>
  <c r="J141" i="11" s="1"/>
  <c r="J143" i="11" s="1"/>
  <c r="B136" i="11" l="1"/>
  <c r="B149" i="11" s="1"/>
</calcChain>
</file>

<file path=xl/sharedStrings.xml><?xml version="1.0" encoding="utf-8"?>
<sst xmlns="http://schemas.openxmlformats.org/spreadsheetml/2006/main" count="742" uniqueCount="321">
  <si>
    <t>WASTE</t>
  </si>
  <si>
    <t>Divert Waste from Landfill</t>
  </si>
  <si>
    <t>W.1</t>
  </si>
  <si>
    <t>W.2</t>
  </si>
  <si>
    <t>W.3</t>
  </si>
  <si>
    <t>W.4</t>
  </si>
  <si>
    <t>W.8</t>
  </si>
  <si>
    <t>E.1</t>
  </si>
  <si>
    <t>E.2</t>
  </si>
  <si>
    <t>W.5</t>
  </si>
  <si>
    <t>W.6</t>
  </si>
  <si>
    <t>W.7</t>
  </si>
  <si>
    <t>E.3</t>
  </si>
  <si>
    <t>E.4</t>
  </si>
  <si>
    <t>E.5</t>
  </si>
  <si>
    <t>E.6</t>
  </si>
  <si>
    <t>C.6</t>
  </si>
  <si>
    <t>C.7</t>
  </si>
  <si>
    <t>C.8</t>
  </si>
  <si>
    <t>C.9</t>
  </si>
  <si>
    <t>Event has a mobile app, such as Guidebook, to minimize paper schedules and guides</t>
  </si>
  <si>
    <t>C.10</t>
  </si>
  <si>
    <t>C.11</t>
  </si>
  <si>
    <t>C.12</t>
  </si>
  <si>
    <t>C.13</t>
  </si>
  <si>
    <t>F.1</t>
  </si>
  <si>
    <t>F.2</t>
  </si>
  <si>
    <t>F.3</t>
  </si>
  <si>
    <t>F.4</t>
  </si>
  <si>
    <t>F.5</t>
  </si>
  <si>
    <t>F.6</t>
  </si>
  <si>
    <t>F.7</t>
  </si>
  <si>
    <t>F.8</t>
  </si>
  <si>
    <t>F.9</t>
  </si>
  <si>
    <t>Communication</t>
  </si>
  <si>
    <t>F.10</t>
  </si>
  <si>
    <t>F.11</t>
  </si>
  <si>
    <t>Education</t>
  </si>
  <si>
    <t>Advertising is done electronically</t>
  </si>
  <si>
    <t>N/A</t>
  </si>
  <si>
    <t>C.5</t>
  </si>
  <si>
    <t xml:space="preserve">Bronze = Minimum 40% of applicable points </t>
  </si>
  <si>
    <t xml:space="preserve">Silver = Minimum 55% of applicable points </t>
  </si>
  <si>
    <t xml:space="preserve">Gold = Minimum 75% of applicable points </t>
  </si>
  <si>
    <t>Yes</t>
  </si>
  <si>
    <t>No</t>
  </si>
  <si>
    <t>Reusable</t>
  </si>
  <si>
    <t>Choose answer</t>
  </si>
  <si>
    <t>CATEGORY</t>
  </si>
  <si>
    <t xml:space="preserve"> </t>
  </si>
  <si>
    <t>YOUR ANSWER</t>
  </si>
  <si>
    <t>ACTION</t>
  </si>
  <si>
    <t>SCORE</t>
  </si>
  <si>
    <t>Waste Total</t>
  </si>
  <si>
    <t>TOTAL POSSIBLE POINTS</t>
  </si>
  <si>
    <t>Total Score</t>
  </si>
  <si>
    <t>Innovation</t>
  </si>
  <si>
    <t>Event Name</t>
  </si>
  <si>
    <t>Event Date</t>
  </si>
  <si>
    <t>Event Location</t>
  </si>
  <si>
    <t>Event Time</t>
  </si>
  <si>
    <t>Expected # of Attendees</t>
  </si>
  <si>
    <t xml:space="preserve">C.1 </t>
  </si>
  <si>
    <t xml:space="preserve">C.2 </t>
  </si>
  <si>
    <t xml:space="preserve">C.3 </t>
  </si>
  <si>
    <t xml:space="preserve">C.4 </t>
  </si>
  <si>
    <t xml:space="preserve">W.1 </t>
  </si>
  <si>
    <t xml:space="preserve">W.2 </t>
  </si>
  <si>
    <t xml:space="preserve">W.3 </t>
  </si>
  <si>
    <t xml:space="preserve">W.4 </t>
  </si>
  <si>
    <t xml:space="preserve">W.5 </t>
  </si>
  <si>
    <t xml:space="preserve">W.6 </t>
  </si>
  <si>
    <t xml:space="preserve">W.7 </t>
  </si>
  <si>
    <t xml:space="preserve">W.8 </t>
  </si>
  <si>
    <t>Resources &amp; Tips</t>
  </si>
  <si>
    <t>http://www.usda.gov/wps/portal/usda/usdahome?contentidonly=true&amp;contentid=organic-agriculture.html</t>
  </si>
  <si>
    <t>http://web.mit.edu/facilities/transportation/shuttles/charters.html</t>
  </si>
  <si>
    <t>http://web.mit.edu/facilities/services/trash.html</t>
  </si>
  <si>
    <t>http://web.mit.edu/workinggreen/reuse/reuse.html</t>
  </si>
  <si>
    <t xml:space="preserve">W.9 </t>
  </si>
  <si>
    <t>Pre- and post-event communication is done electronically</t>
  </si>
  <si>
    <t>More sustainable energy and transportation can help lower event costs, reduce negative ecological impact, and create a healthier, more comfortable event space.</t>
  </si>
  <si>
    <t xml:space="preserve">Successful sustainable waste management diverts materials from landfills and incineration by minimizing resource consumption and maximizing reuse. </t>
  </si>
  <si>
    <r>
      <rPr>
        <b/>
        <sz val="12"/>
        <color rgb="FF000000"/>
        <rFont val="Avenir Next Regular"/>
      </rPr>
      <t>Pre-registration</t>
    </r>
    <r>
      <rPr>
        <sz val="12"/>
        <color rgb="FF000000"/>
        <rFont val="Avenir Next Regular"/>
      </rPr>
      <t>: Send an email two days or so before the event to inquire about cancellations, and adjust accordingly.</t>
    </r>
  </si>
  <si>
    <r>
      <rPr>
        <b/>
        <sz val="12"/>
        <color rgb="FF000000"/>
        <rFont val="Avenir Next Regular"/>
      </rPr>
      <t xml:space="preserve">Training: </t>
    </r>
    <r>
      <rPr>
        <sz val="12"/>
        <color rgb="FF000000"/>
        <rFont val="Avenir Next Regular"/>
      </rPr>
      <t>Consider a rotating shift for staff and volunteers. Include proper waste disposal training on the orientation agenda for event staff and volunteers.</t>
    </r>
  </si>
  <si>
    <r>
      <rPr>
        <b/>
        <sz val="12"/>
        <color rgb="FF000000"/>
        <rFont val="Avenir Next Regular"/>
      </rPr>
      <t>Tablecloths:</t>
    </r>
    <r>
      <rPr>
        <sz val="12"/>
        <color rgb="FF000000"/>
        <rFont val="Avenir Next Regular"/>
      </rPr>
      <t xml:space="preserve"> Talk with your caterers to request that no disposable linens be used.</t>
    </r>
  </si>
  <si>
    <r>
      <t>BYO Dishware:</t>
    </r>
    <r>
      <rPr>
        <sz val="12"/>
        <color theme="1"/>
        <rFont val="Avenir Next Regular"/>
      </rPr>
      <t xml:space="preserve"> Include this detail in the registration process, event reminder email, or other pre-event information.</t>
    </r>
  </si>
  <si>
    <t>Giveaways and gifts are eliminated, or replaced with environmentally responsible options</t>
  </si>
  <si>
    <t>Event is mostly vegetarian</t>
  </si>
  <si>
    <t>http://fairtradeusa.org/what-is-fair-trade</t>
  </si>
  <si>
    <t>Event is held in a venue chosen for its energy efficiency and sustainable amenities, i.e. a LEED-certified building, a space with natural lighting, or outdoors</t>
  </si>
  <si>
    <r>
      <rPr>
        <b/>
        <sz val="12"/>
        <color rgb="FF000000"/>
        <rFont val="Avenir Next Regular"/>
      </rPr>
      <t xml:space="preserve">Zero-landfill: </t>
    </r>
    <r>
      <rPr>
        <sz val="12"/>
        <color rgb="FF000000"/>
        <rFont val="Avenir Next Regular"/>
      </rPr>
      <t>Zero-landfill means all materials are reused, recycled, or composted, and the event generates no trash. If so, cover the top of trash bins to communicate this to attendees.</t>
    </r>
  </si>
  <si>
    <t>http://www.worldlandtrust.org/eco-services/offsetting/individuals#calculators</t>
  </si>
  <si>
    <t>W.9</t>
  </si>
  <si>
    <t>All waste streams have clear signage and instructions to avoid contamination</t>
  </si>
  <si>
    <t>Some</t>
  </si>
  <si>
    <t>Food, products, and/or ingredients are certified organic</t>
  </si>
  <si>
    <t>Tea and/or coffee is certified Fair Trade and/or organic</t>
  </si>
  <si>
    <t>Fair Trade and organic</t>
  </si>
  <si>
    <t>Fair Trade or organic</t>
  </si>
  <si>
    <t>Minimizing Printed Materials</t>
  </si>
  <si>
    <t>Part II: Catering Your Event Sustainably</t>
  </si>
  <si>
    <t>Setting &amp; Implementing a Sustainability Policy</t>
  </si>
  <si>
    <t>Sourcing Sustainable Food &amp; Beverages</t>
  </si>
  <si>
    <t>Selecting Sustainable Dishware</t>
  </si>
  <si>
    <t>Part V: Innovation Lab</t>
  </si>
  <si>
    <t>Part IV: Managing Materials &amp; Waste Sustainably</t>
  </si>
  <si>
    <t>Catering Total</t>
  </si>
  <si>
    <t xml:space="preserve">Caterer selected using the sustainability checklist provided </t>
  </si>
  <si>
    <t>Food and condiments served in bulk rather than single-serving containers</t>
  </si>
  <si>
    <t>Attendees emailed prior to event and encouraged to bring own dishware (e.g. mugs, water bottles)</t>
  </si>
  <si>
    <t>Event is less than one mile away from provided accommodations</t>
  </si>
  <si>
    <t>Unused items at end of event posted on MIT reuse/exchange sites, brought to Choose to Reuse, or saved for re-use</t>
  </si>
  <si>
    <t>Bare tables, reusable linens, or recyclable butcher paper are used as tablecloths instead of disposable linens</t>
  </si>
  <si>
    <t xml:space="preserve">Volunteers and/or staff assigned as waste monitors during event </t>
  </si>
  <si>
    <t>Event is zero-landfill (no trash is generated at event)</t>
  </si>
  <si>
    <t>Event is 100% paper-free or uses very little paper</t>
  </si>
  <si>
    <t xml:space="preserve">Exhibitors informed of sustainability policy and encouraged to use sustainable materials, such as recycled paper </t>
  </si>
  <si>
    <t>Virtual attendance provided as an option for off-campus attendees</t>
  </si>
  <si>
    <t>Resources</t>
  </si>
  <si>
    <t>RESOURCES</t>
  </si>
  <si>
    <t>Click</t>
  </si>
  <si>
    <r>
      <rPr>
        <b/>
        <sz val="12"/>
        <color theme="1"/>
        <rFont val="Avenir Next Regular"/>
      </rPr>
      <t xml:space="preserve">Centerpieces and décor: </t>
    </r>
    <r>
      <rPr>
        <sz val="12"/>
        <color theme="1"/>
        <rFont val="Avenir Next Regular"/>
      </rPr>
      <t>Environmentally responsible options include reusable décor, fresh fruit, or live plants, which reduce materials that end up in landfills. Be creative!</t>
    </r>
  </si>
  <si>
    <r>
      <rPr>
        <b/>
        <sz val="12"/>
        <color theme="1"/>
        <rFont val="Avenir Next Regular"/>
      </rPr>
      <t>Giveaways and gifts:</t>
    </r>
    <r>
      <rPr>
        <sz val="12"/>
        <color theme="1"/>
        <rFont val="Avenir Next Regular"/>
      </rPr>
      <t xml:space="preserve">  </t>
    </r>
    <r>
      <rPr>
        <sz val="12"/>
        <rFont val="Avenir Next Regular"/>
      </rPr>
      <t>Environmentally responsible giveaways can include: reusable water bottles, shopping bags, or other items that replace disposables. Also, centerpieces (for example, live plants) can double as giveaways and result in cost savings.</t>
    </r>
  </si>
  <si>
    <r>
      <rPr>
        <b/>
        <sz val="12"/>
        <rFont val="Avenir Next Regular"/>
      </rPr>
      <t>Bulk serving containers:</t>
    </r>
    <r>
      <rPr>
        <sz val="12"/>
        <rFont val="Avenir Next Regular"/>
      </rPr>
      <t xml:space="preserve"> Communicate with your caterer prior to the event to ensure food and condiments are served in bulk containers to minimize packaging. For example: request a carafe of milk instead of single-serving milk pods, platters instead of individually boxed lunches, and a reusable container of sugar instead of individual sugar packets; avoid single-serving bags of chips. Ask that they specify this in writing in their contract with you. </t>
    </r>
  </si>
  <si>
    <r>
      <rPr>
        <b/>
        <sz val="12"/>
        <rFont val="Avenir Next Regular"/>
      </rPr>
      <t xml:space="preserve">Labeling: </t>
    </r>
    <r>
      <rPr>
        <sz val="12"/>
        <rFont val="Avenir Next Regular"/>
      </rPr>
      <t>Clearly labeling food items (i.e. vegetarian, vegan, gluten-free, or local) creates transparency, builds a connection with food, and highlights products from local farms. It also minimizes waste by fully informing people who have dietary restrictions.</t>
    </r>
  </si>
  <si>
    <t>http://web.mit.edu/Facilities/environmental/buildings.html</t>
  </si>
  <si>
    <r>
      <rPr>
        <b/>
        <sz val="12"/>
        <color rgb="FF000000"/>
        <rFont val="Avenir Next Regular"/>
      </rPr>
      <t xml:space="preserve">Proximity to transit: </t>
    </r>
    <r>
      <rPr>
        <sz val="12"/>
        <color rgb="FF000000"/>
        <rFont val="Avenir Next Regular"/>
      </rPr>
      <t xml:space="preserve">Ensuring the event is accessible by foot, bicycle, or public transportation minimizes transportation emissions and can boost human health. </t>
    </r>
  </si>
  <si>
    <t>Setting a sustainability policy outright--and then amplifying this policy across all planning areas--will help minimize resource consumption, maximize reuse of materials, and spread awareness of the event's commitment to sustainability.</t>
  </si>
  <si>
    <t>Environmentally responsible centerpieces and décor are used (if any used at all)</t>
  </si>
  <si>
    <t>Minimizing "throw-away" culture through responsible purchasing</t>
  </si>
  <si>
    <t>Promoting sustainable food practices is integral to the resilience of our planet, its economies, and its people. We can improve human and environmental health by making well-informed, sustainable decisions.</t>
  </si>
  <si>
    <t>Minimize Resource Consumption</t>
  </si>
  <si>
    <t>Event is promoted as a "Sustainable Event" once certified</t>
  </si>
  <si>
    <t>Name badges/lanyards are reusable and collected at end of event for recycling and/or re-use</t>
  </si>
  <si>
    <t xml:space="preserve">Printed materials are printed on highest possible % post-consumer recycled content </t>
  </si>
  <si>
    <t>Event has no bottled water</t>
  </si>
  <si>
    <t>Attendees encouraged to take public transit, bike, or walk to event and provided with info, as appropriate</t>
  </si>
  <si>
    <t>Volunteers and/or staff trained in proper waste disposal and items to reuse (lanyards, badges, signage, other)</t>
  </si>
  <si>
    <t>Labeling</t>
  </si>
  <si>
    <t>Sustainability is discussed with vendors and incorporated into contract language, where appropriate</t>
  </si>
  <si>
    <t>Promoting Sustainability</t>
  </si>
  <si>
    <t>Part III: Lowering Your Event's Energy &amp; Transit Footprint</t>
  </si>
  <si>
    <t>Event Details</t>
  </si>
  <si>
    <t>Event URL (if available)</t>
  </si>
  <si>
    <t>COMMUNICATION</t>
  </si>
  <si>
    <t>SCORING CRITERIA</t>
  </si>
  <si>
    <t>C.1 Policy</t>
  </si>
  <si>
    <t>C.2 Vendors</t>
  </si>
  <si>
    <t>C.3 Orientation</t>
  </si>
  <si>
    <t>C.4 Promotion</t>
  </si>
  <si>
    <t>C.5 Advertising</t>
  </si>
  <si>
    <t>C.6 Pre/Post</t>
  </si>
  <si>
    <t>C.7 Mobile App</t>
  </si>
  <si>
    <t>C.9 Name Badges</t>
  </si>
  <si>
    <t>C.10 Exhibitors</t>
  </si>
  <si>
    <t>C.11 Recycled Content</t>
  </si>
  <si>
    <t xml:space="preserve">Yes </t>
  </si>
  <si>
    <t xml:space="preserve">No </t>
  </si>
  <si>
    <t>C.8 Paper-Free</t>
  </si>
  <si>
    <t>C.12 Centerpieces</t>
  </si>
  <si>
    <t>C.13 Giveaways</t>
  </si>
  <si>
    <t xml:space="preserve">CATERING </t>
  </si>
  <si>
    <t>F.1 Sustainability Checklist</t>
  </si>
  <si>
    <t>F.2 Local</t>
  </si>
  <si>
    <t>F.3 Organic</t>
  </si>
  <si>
    <t>F.4 Tea/Coffee</t>
  </si>
  <si>
    <t>F.5 Vegetarian</t>
  </si>
  <si>
    <t>F.6 Bottled Water</t>
  </si>
  <si>
    <t>F.7 Bulk</t>
  </si>
  <si>
    <t xml:space="preserve">None </t>
  </si>
  <si>
    <t>F.8 Serving</t>
  </si>
  <si>
    <t>F.9 Dishware</t>
  </si>
  <si>
    <t>F.10 BYO dishware</t>
  </si>
  <si>
    <t>ENERGY &amp; TRANSIT</t>
  </si>
  <si>
    <t>E.1 Energy Efficiency</t>
  </si>
  <si>
    <t>Transit Options</t>
  </si>
  <si>
    <t>E.3 Transit</t>
  </si>
  <si>
    <t>Venue is accessible by foot, bicycle, or public transit</t>
  </si>
  <si>
    <t>E.4 Transit Info</t>
  </si>
  <si>
    <t>Shuttle, carpool, group walks, and/or bike rides  are arranged for transportation to, from, and/or during events</t>
  </si>
  <si>
    <t>E.5 Shared Transit</t>
  </si>
  <si>
    <t>Energy &amp; Transit Total</t>
  </si>
  <si>
    <t>W.1 Work Order</t>
  </si>
  <si>
    <r>
      <t xml:space="preserve">Small Events - Collecting three streams: </t>
    </r>
    <r>
      <rPr>
        <sz val="12"/>
        <color rgb="FF000000"/>
        <rFont val="Avenir Next Regular"/>
      </rPr>
      <t>For a small event, you can buy your own biodegradable bags (available from Staples on Ecat), put a bag into an empty recycling bin before the event, and label it as compost. Then bring the bag to a composting location on campus after the event.</t>
    </r>
  </si>
  <si>
    <t>W.3 Signage</t>
  </si>
  <si>
    <t>W.4 Reuse</t>
  </si>
  <si>
    <t>W.5 Zero Landfill</t>
  </si>
  <si>
    <t>W.6 Tablecloths</t>
  </si>
  <si>
    <t>W.7 Pre-registration</t>
  </si>
  <si>
    <t>W.8 Training</t>
  </si>
  <si>
    <t>W.9 Waste Monitors</t>
  </si>
  <si>
    <t xml:space="preserve">F.11 Labeling </t>
  </si>
  <si>
    <t>E.2 Accommodations</t>
  </si>
  <si>
    <t>E.6 Virtual Attendance</t>
  </si>
  <si>
    <t>Attendees pre-register or RSVP to limit over purchasing</t>
  </si>
  <si>
    <t>Part I. Communicating Sustainably Throughout the Event Process</t>
  </si>
  <si>
    <t>Food is clearly labeled with dietary information and source (farm, vendor, etc.), as appropriate</t>
  </si>
  <si>
    <t>Venue &amp; Accommodation</t>
  </si>
  <si>
    <t>Catering</t>
  </si>
  <si>
    <t>Energy &amp; Transit</t>
  </si>
  <si>
    <t>Communication Total</t>
  </si>
  <si>
    <t>All</t>
  </si>
  <si>
    <t>None</t>
  </si>
  <si>
    <t>Less than 30%</t>
  </si>
  <si>
    <t>30% or above</t>
  </si>
  <si>
    <t>Majority</t>
  </si>
  <si>
    <t>Less than 50%</t>
  </si>
  <si>
    <t>50%</t>
  </si>
  <si>
    <t>No bottled</t>
  </si>
  <si>
    <t>100%</t>
  </si>
  <si>
    <t>Recycling</t>
  </si>
  <si>
    <t>Only Trash</t>
  </si>
  <si>
    <t>Signage with lists &amp; pics</t>
  </si>
  <si>
    <t>Just Words</t>
  </si>
  <si>
    <t>Value</t>
  </si>
  <si>
    <t>Pointer</t>
  </si>
  <si>
    <t>End</t>
  </si>
  <si>
    <t>Start</t>
  </si>
  <si>
    <t xml:space="preserve">Event planners set a sustainability policy for the event at the start of planning </t>
  </si>
  <si>
    <t>Help</t>
  </si>
  <si>
    <t>Part IV: MATERIALS &amp; WASTE</t>
  </si>
  <si>
    <t>Return to Checklist</t>
  </si>
  <si>
    <t>Email</t>
  </si>
  <si>
    <t>Department</t>
  </si>
  <si>
    <t>Name</t>
  </si>
  <si>
    <t>Contact Information</t>
  </si>
  <si>
    <t>Phone Number</t>
  </si>
  <si>
    <r>
      <t>Score</t>
    </r>
    <r>
      <rPr>
        <sz val="28"/>
        <color rgb="FF4BACC6"/>
        <rFont val="Avenir Black"/>
        <family val="2"/>
      </rPr>
      <t>card</t>
    </r>
  </si>
  <si>
    <t>C.1</t>
  </si>
  <si>
    <t>C.2</t>
  </si>
  <si>
    <t>C.3</t>
  </si>
  <si>
    <t>C.4</t>
  </si>
  <si>
    <r>
      <rPr>
        <b/>
        <sz val="12"/>
        <color theme="1"/>
        <rFont val="Avenir Next Regular"/>
      </rPr>
      <t>Pre/post event communication:</t>
    </r>
    <r>
      <rPr>
        <sz val="12"/>
        <color theme="1"/>
        <rFont val="Avenir Next Regular"/>
      </rPr>
      <t xml:space="preserve"> Use services such as Evite, Facebook, Doodle, and Surveymonkey to communicate electronically.</t>
    </r>
  </si>
  <si>
    <r>
      <rPr>
        <b/>
        <sz val="12"/>
        <color theme="1"/>
        <rFont val="Avenir Next Regular"/>
      </rPr>
      <t xml:space="preserve">Vendors/Contracts: </t>
    </r>
    <r>
      <rPr>
        <sz val="12"/>
        <color theme="1"/>
        <rFont val="Avenir Next Regular"/>
      </rPr>
      <t>After familiarizing yourself with this event certification tool, select your vendors based on the sustainability criteria within this checklist for services such as food, venue, and printing. Ask vendors to write this criteria explicitly into their contracts.</t>
    </r>
  </si>
  <si>
    <r>
      <t>Action</t>
    </r>
    <r>
      <rPr>
        <sz val="22"/>
        <color theme="8"/>
        <rFont val="Avenir Black"/>
        <family val="2"/>
      </rPr>
      <t>Checklist</t>
    </r>
  </si>
  <si>
    <t>Curious how we score? Here's the Scoring Criteria:</t>
  </si>
  <si>
    <t xml:space="preserve">Bronze Level = Minimum 40% of applicable points </t>
  </si>
  <si>
    <t xml:space="preserve">Silver Level = Minimum 55% of applicable points </t>
  </si>
  <si>
    <t xml:space="preserve">Gold Level = Minimum 75% of applicable points </t>
  </si>
  <si>
    <t>You are only scored on actions that are applicable to your event. If the action is not applicable, choose N/A.</t>
  </si>
  <si>
    <r>
      <rPr>
        <b/>
        <sz val="12"/>
        <color theme="1"/>
        <rFont val="Avenir Next Regular"/>
      </rPr>
      <t>Promotion:</t>
    </r>
    <r>
      <rPr>
        <sz val="12"/>
        <color theme="1"/>
        <rFont val="Avenir Next Regular"/>
      </rPr>
      <t xml:space="preserve"> In all event communications, promote the event as a "Sustainable Event" using the logo provided to you by the Office of Sustainability at the point of certification.</t>
    </r>
  </si>
  <si>
    <r>
      <rPr>
        <b/>
        <sz val="12"/>
        <color theme="1"/>
        <rFont val="Avenir Next Regular"/>
      </rPr>
      <t xml:space="preserve">Paper-free: </t>
    </r>
    <r>
      <rPr>
        <sz val="12"/>
        <color theme="1"/>
        <rFont val="Avenir Next Regular"/>
      </rPr>
      <t>Follow actions C.5-C.6 to make your event paper-free. In addition, ensure that any activities and attendees use no additional paper.</t>
    </r>
  </si>
  <si>
    <r>
      <rPr>
        <b/>
        <sz val="12"/>
        <rFont val="Avenir Next Regular"/>
      </rPr>
      <t xml:space="preserve">Local: </t>
    </r>
    <r>
      <rPr>
        <sz val="12"/>
        <rFont val="Avenir Next Regular"/>
      </rPr>
      <t>Food grown within Massachusetts is ideal. Food grown within New England is also a good target.</t>
    </r>
    <r>
      <rPr>
        <b/>
        <sz val="12"/>
        <rFont val="Avenir Next Regular"/>
      </rPr>
      <t xml:space="preserve"> </t>
    </r>
    <r>
      <rPr>
        <sz val="12"/>
        <rFont val="Avenir Next Regular"/>
      </rPr>
      <t xml:space="preserve">Eating local food reduces transportation emissions and keeps more of your dollars in the local community. </t>
    </r>
  </si>
  <si>
    <t>Food, products, and/or ingredients are grown/produced locally (within Massachusetts preferred, or  New England)</t>
  </si>
  <si>
    <t>http://pubs.acs.org/doi/pdf/10.1021/es702969f</t>
  </si>
  <si>
    <r>
      <rPr>
        <b/>
        <sz val="12"/>
        <color rgb="FF000000"/>
        <rFont val="Avenir Next Regular"/>
      </rPr>
      <t>Information on transit:</t>
    </r>
    <r>
      <rPr>
        <sz val="12"/>
        <color rgb="FF000000"/>
        <rFont val="Avenir Next Regular"/>
      </rPr>
      <t xml:space="preserve"> Provide attendees with location, schedule, and cost for all modes of public and alternative transportation.</t>
    </r>
  </si>
  <si>
    <t>AVAILABLE POINTS</t>
  </si>
  <si>
    <t>100% paper free</t>
  </si>
  <si>
    <t>≤ 1 sheet/person</t>
  </si>
  <si>
    <t>&gt; 1 sheet/person</t>
  </si>
  <si>
    <r>
      <rPr>
        <b/>
        <sz val="12"/>
        <rFont val="Avenir Next Regular"/>
      </rPr>
      <t xml:space="preserve">Sustainability checklist: </t>
    </r>
    <r>
      <rPr>
        <sz val="12"/>
        <rFont val="Avenir Next Regular"/>
      </rPr>
      <t>Use the Sustainable Catering Checklist as a resource to help select a caterer. You can either discuss items on the checklist with potential caterers, or email it to them and ask them to fill it out. The Sustainable Catering Checklist is available on the Sustainable Events website under "Additional Resources."</t>
    </r>
  </si>
  <si>
    <t>http://web.mit.edu/eventguide/advertising/slides.html</t>
  </si>
  <si>
    <r>
      <rPr>
        <b/>
        <sz val="12"/>
        <rFont val="Avenir Next Regular"/>
      </rPr>
      <t>Organic:</t>
    </r>
    <r>
      <rPr>
        <sz val="12"/>
        <rFont val="Avenir Next Regular"/>
      </rPr>
      <t xml:space="preserve"> Eating organic food, identified by the USDA Organic logo, results in lower pesticide and herbicide use and less antibiotic overuse. Click </t>
    </r>
    <r>
      <rPr>
        <b/>
        <sz val="12"/>
        <rFont val="Avenir Next Regular"/>
      </rPr>
      <t>below</t>
    </r>
    <r>
      <rPr>
        <sz val="12"/>
        <rFont val="Avenir Next Regular"/>
      </rPr>
      <t xml:space="preserve"> for more info about organic food from the USDA.</t>
    </r>
  </si>
  <si>
    <r>
      <rPr>
        <b/>
        <sz val="12"/>
        <color theme="1"/>
        <rFont val="Avenir Next Regular"/>
      </rPr>
      <t>Electronic advertising</t>
    </r>
    <r>
      <rPr>
        <sz val="12"/>
        <color theme="1"/>
        <rFont val="Avenir Next Regular"/>
      </rPr>
      <t xml:space="preserve">: Instead of paper, use electronic communication, such as email, social media, MIT calendars, infinite display panels, and lecture series committee displays. Instructions on posting your event on the infinite display panels and lecture series committee displays can be found here. </t>
    </r>
  </si>
  <si>
    <r>
      <rPr>
        <b/>
        <sz val="12"/>
        <color rgb="FF000000"/>
        <rFont val="Avenir Next Regular"/>
      </rPr>
      <t xml:space="preserve">Energy efficiency </t>
    </r>
    <r>
      <rPr>
        <sz val="12"/>
        <color rgb="FF000000"/>
        <rFont val="Avenir Next Regular"/>
      </rPr>
      <t>For a complete list of LEED-Certified buildings on the MIT campus, click here. Also, if you are holding an event off campus, try to choose a LEED-Certified building. Outdoor events are more energy-efficient as they do not use lighting, electricity, heating, or cooling. Please include a rain date if the event is outdoors.</t>
    </r>
  </si>
  <si>
    <r>
      <rPr>
        <b/>
        <sz val="12"/>
        <color rgb="FF000000"/>
        <rFont val="Avenir Next Regular"/>
      </rPr>
      <t>Shared Transit During Events:</t>
    </r>
    <r>
      <rPr>
        <sz val="12"/>
        <color rgb="FF000000"/>
        <rFont val="Avenir Next Regular"/>
      </rPr>
      <t xml:space="preserve"> A charter bus service can be arranged through MIT Transportation. If your event has multiple locations across MIT or Cambridge/Boston, consider setting up shuttles, group walks, or bike rides via Hubway to cut down on emissions and encourage healthy commuting. Click</t>
    </r>
    <r>
      <rPr>
        <b/>
        <sz val="12"/>
        <color rgb="FF000000"/>
        <rFont val="Avenir Next Regular"/>
      </rPr>
      <t xml:space="preserve"> </t>
    </r>
    <r>
      <rPr>
        <sz val="12"/>
        <color rgb="FF000000"/>
        <rFont val="Avenir Next Regular"/>
      </rPr>
      <t>here for more info.</t>
    </r>
  </si>
  <si>
    <r>
      <rPr>
        <b/>
        <sz val="12"/>
        <rFont val="Avenir Next Regular"/>
      </rPr>
      <t xml:space="preserve">Virtual attendance: </t>
    </r>
    <r>
      <rPr>
        <sz val="12"/>
        <rFont val="Avenir Next Regular"/>
      </rPr>
      <t>Virtual attendance reduces transportation emissions. Air travel has a particularly large carbon footprint. For example, one round-trip flight from Boston to Seattle generates about as much carbon dioxide emissions (1.8 metric tons) per passenger as a year of commuting 10 miles each way in a medium car. Click here for more info.</t>
    </r>
  </si>
  <si>
    <r>
      <rPr>
        <b/>
        <sz val="12"/>
        <color rgb="FF000000"/>
        <rFont val="Avenir Next Regular"/>
      </rPr>
      <t>Large Events - Work-order request</t>
    </r>
    <r>
      <rPr>
        <sz val="12"/>
        <color rgb="FF000000"/>
        <rFont val="Avenir Next Regular"/>
      </rPr>
      <t>: All Campus Activities Complex (CAC)-operated buildings are equipped with recycling bins, but you must request compost (called "Food Waste") additionally through Atlas. If your event is in a non-CAC-operated facility, you must also request recycling bins through Atlas in addition to food waste bins. Instructions can be found here. Click here for more info.</t>
    </r>
  </si>
  <si>
    <r>
      <rPr>
        <b/>
        <sz val="12"/>
        <color rgb="FF000000"/>
        <rFont val="Avenir Next Regular"/>
      </rPr>
      <t>Reuse</t>
    </r>
    <r>
      <rPr>
        <sz val="12"/>
        <color rgb="FF000000"/>
        <rFont val="Avenir Next Regular"/>
      </rPr>
      <t>: A list of MIT reuse/exchange programs can be found here. Choose to Reuse takes place every third Thursday at the Stata Center, Building 32 (except for the months of July and August).</t>
    </r>
  </si>
  <si>
    <r>
      <rPr>
        <b/>
        <sz val="12"/>
        <rFont val="Avenir Next Regular"/>
      </rPr>
      <t>Tea/coffee:</t>
    </r>
    <r>
      <rPr>
        <sz val="12"/>
        <rFont val="Avenir Next Regular"/>
      </rPr>
      <t xml:space="preserve"> Fair Trade products come from farmers and workers who are justly compensated, work under fair labor conditions, and use sustainable farming methods. For more info, click here.</t>
    </r>
  </si>
  <si>
    <r>
      <rPr>
        <b/>
        <sz val="12"/>
        <color rgb="FF000000"/>
        <rFont val="Avenir Next Regular"/>
      </rPr>
      <t>Shared Transit During Events:</t>
    </r>
    <r>
      <rPr>
        <sz val="12"/>
        <color rgb="FF000000"/>
        <rFont val="Avenir Next Regular"/>
      </rPr>
      <t xml:space="preserve"> A charter bus service can be arranged through MIT Transportation. If your event has multiple locations across MIT or Cambridge/Boston, consider setting up shuttles, group walks, or bike rides via Hubway to cut down on emissions and encourage healthy commuting. Click here for more info.</t>
    </r>
  </si>
  <si>
    <r>
      <rPr>
        <b/>
        <sz val="12"/>
        <color rgb="FF000000"/>
        <rFont val="Avenir Next Regular"/>
      </rPr>
      <t>Reuse</t>
    </r>
    <r>
      <rPr>
        <sz val="12"/>
        <color rgb="FF000000"/>
        <rFont val="Avenir Next Regular"/>
      </rPr>
      <t>: A list of MIT reuse/exchange programs can be found here</t>
    </r>
    <r>
      <rPr>
        <b/>
        <sz val="12"/>
        <color rgb="FF000000"/>
        <rFont val="Avenir Next Regular"/>
      </rPr>
      <t>.</t>
    </r>
    <r>
      <rPr>
        <sz val="12"/>
        <color rgb="FF000000"/>
        <rFont val="Avenir Next Regular"/>
      </rPr>
      <t xml:space="preserve"> Choose to Reuse takes place every third Thursday at the Stata Center, Building 32 (except for the months of July and August).</t>
    </r>
  </si>
  <si>
    <r>
      <rPr>
        <b/>
        <sz val="14"/>
        <color theme="8"/>
        <rFont val="Calibri"/>
        <family val="2"/>
        <scheme val="minor"/>
      </rPr>
      <t xml:space="preserve">Step 3: </t>
    </r>
    <r>
      <rPr>
        <sz val="14"/>
        <color rgb="FF000000"/>
        <rFont val="Calibri"/>
        <family val="2"/>
        <scheme val="minor"/>
      </rPr>
      <t>When you are done filling out this form, you will see your score at the bottom of the page. Review and make any changes.</t>
    </r>
  </si>
  <si>
    <t>Helpful Resources &amp; Clarification</t>
  </si>
  <si>
    <t xml:space="preserve">Helpful Resources &amp; Clarification </t>
  </si>
  <si>
    <r>
      <t xml:space="preserve">How to </t>
    </r>
    <r>
      <rPr>
        <b/>
        <i/>
        <sz val="22"/>
        <color theme="8"/>
        <rFont val="Avenir Black"/>
        <family val="2"/>
      </rPr>
      <t>Get Certified</t>
    </r>
  </si>
  <si>
    <t>TOTAL  APPLICABLE POINTS</t>
  </si>
  <si>
    <t>Material</t>
  </si>
  <si>
    <r>
      <rPr>
        <b/>
        <sz val="12"/>
        <color theme="1"/>
        <rFont val="Avenir Next Regular"/>
      </rPr>
      <t>Name badges</t>
    </r>
    <r>
      <rPr>
        <sz val="12"/>
        <color theme="1"/>
        <rFont val="Avenir Next Regular"/>
      </rPr>
      <t>: Using reusable name cards and badges reduces materials that end up in landfills and the unnecessary transportation and consumption of materials.</t>
    </r>
  </si>
  <si>
    <r>
      <rPr>
        <b/>
        <sz val="12"/>
        <color theme="1"/>
        <rFont val="Avenir Next Regular"/>
      </rPr>
      <t xml:space="preserve">Exhibitors: </t>
    </r>
    <r>
      <rPr>
        <sz val="12"/>
        <color theme="1"/>
        <rFont val="Avenir Next Regular"/>
      </rPr>
      <t xml:space="preserve">If your event has exhibitors, encourage them to use materials such as recycled paper and vegetable-based printer inks and  environmentally responsible giveaways, such as reusable water bottles, shopping bags, or other items that replace disposables. </t>
    </r>
  </si>
  <si>
    <r>
      <rPr>
        <b/>
        <sz val="12"/>
        <rFont val="Avenir Next Regular"/>
      </rPr>
      <t xml:space="preserve">Vegetarian: </t>
    </r>
    <r>
      <rPr>
        <sz val="12"/>
        <rFont val="Avenir Next Regular"/>
      </rPr>
      <t>Meat has a higher carbon footprint than vegetarian food. If a fully vegetarian event is not possible, even a reduction in meat can help reduce the environmental impact of event. To read more on this, check out this article "Food-Miles and the Relative Climate Impacts of Food Choices in the United States" from the journal Environmental Science &amp; Technology.</t>
    </r>
  </si>
  <si>
    <r>
      <rPr>
        <b/>
        <sz val="12"/>
        <rFont val="Avenir Next Regular"/>
      </rPr>
      <t>Bottled water:</t>
    </r>
    <r>
      <rPr>
        <sz val="12"/>
        <rFont val="Avenir Next Regular"/>
      </rPr>
      <t xml:space="preserve"> Communicate with your caterer prior to the event to ensure there are no single-serving bottled water (or beverages if possible) at the event. Instead, request pitchers or large water dispensers. Ask that they specify this in writing in their contract with you.</t>
    </r>
  </si>
  <si>
    <r>
      <rPr>
        <b/>
        <sz val="12"/>
        <color rgb="FF000000"/>
        <rFont val="Avenir Next Regular"/>
      </rPr>
      <t xml:space="preserve">Proximity to accommodations: </t>
    </r>
    <r>
      <rPr>
        <sz val="12"/>
        <color rgb="FF000000"/>
        <rFont val="Avenir Next Regular"/>
      </rPr>
      <t>Hosting the event less than 1 mile from provided accommodations means attendees are more likely to walk or use public transportation to travel to the event, which reduces transportation emissions.</t>
    </r>
  </si>
  <si>
    <r>
      <rPr>
        <b/>
        <sz val="12"/>
        <rFont val="Avenir Next Regular"/>
      </rPr>
      <t xml:space="preserve">Signage: </t>
    </r>
    <r>
      <rPr>
        <sz val="12"/>
        <rFont val="Avenir Next Regular"/>
      </rPr>
      <t>Clearly labeled signs are critical to avoid contamination. The clearest way to communicate is with signs that include pictures of items that go in each stream; if that is not possible, signs should include a list of items. Signs are available on the Sustainable Events website under "Additional Resources." Click here to access them.</t>
    </r>
  </si>
  <si>
    <t>Still have a question? Email: sustainevents@mit.edu</t>
  </si>
  <si>
    <t>Sustainability awareness is part of the agenda or program on the day of your event</t>
  </si>
  <si>
    <r>
      <rPr>
        <b/>
        <sz val="12"/>
        <color theme="1"/>
        <rFont val="Avenir Next Regular"/>
      </rPr>
      <t>Sustainability Awareness:</t>
    </r>
    <r>
      <rPr>
        <sz val="12"/>
        <color theme="1"/>
        <rFont val="Avenir Next Regular"/>
      </rPr>
      <t xml:space="preserve"> Include sustainability as an agenda item during the event, even if it is just a brief "sustainability moment" at the beginning of the event, during breaks, or before and after lunch. Be creative and use this time as an opportunity for important reminders about waste, shuttles, paper usage, etc.</t>
    </r>
  </si>
  <si>
    <t>Once you complete checklist, your score will appear below. You are only scored on actions that are applicable to your event.</t>
  </si>
  <si>
    <r>
      <rPr>
        <b/>
        <sz val="12"/>
        <rFont val="Avenir Next Regular"/>
      </rPr>
      <t>Mobile app:</t>
    </r>
    <r>
      <rPr>
        <sz val="12"/>
        <color theme="1"/>
        <rFont val="Avenir Next Regular"/>
      </rPr>
      <t xml:space="preserve"> Guidebook is one example of a Mobile App that can help reduce consumption at your event and streamline information for your attendees. Visit the Guidebook website to learn more. Found another App? Let us know!</t>
    </r>
  </si>
  <si>
    <r>
      <rPr>
        <b/>
        <sz val="12"/>
        <rFont val="Avenir Next Regular"/>
      </rPr>
      <t xml:space="preserve">Mobile app: </t>
    </r>
    <r>
      <rPr>
        <sz val="12"/>
        <rFont val="Avenir Next Regular"/>
      </rPr>
      <t>Guidebook is one example of a Mobile App that can help reduce consumption at your event and streamline information for your attendees. Visit the Guidebook website to learn more. Found another App? Let us know!</t>
    </r>
  </si>
  <si>
    <r>
      <t>Step 1:</t>
    </r>
    <r>
      <rPr>
        <sz val="14"/>
        <rFont val="Calibri"/>
        <family val="2"/>
        <scheme val="minor"/>
      </rPr>
      <t xml:space="preserve"> Review the checklist in its entirety to familiarize yourself with the framework.</t>
    </r>
  </si>
  <si>
    <r>
      <rPr>
        <b/>
        <sz val="14"/>
        <color theme="8"/>
        <rFont val="Calibri"/>
        <family val="2"/>
        <scheme val="minor"/>
      </rPr>
      <t>Step 2:</t>
    </r>
    <r>
      <rPr>
        <b/>
        <sz val="14"/>
        <color rgb="FF000000"/>
        <rFont val="Calibri"/>
        <family val="2"/>
        <scheme val="minor"/>
      </rPr>
      <t xml:space="preserve"> </t>
    </r>
    <r>
      <rPr>
        <sz val="14"/>
        <color rgb="FF000000"/>
        <rFont val="Calibri"/>
        <family val="2"/>
        <scheme val="minor"/>
      </rPr>
      <t xml:space="preserve">Fill out each line to reflect your event plan. Remember to start as early in the planning process as you can and </t>
    </r>
    <r>
      <rPr>
        <b/>
        <i/>
        <sz val="14"/>
        <color rgb="FF000000"/>
        <rFont val="Calibri"/>
        <family val="2"/>
        <scheme val="minor"/>
      </rPr>
      <t>save file often</t>
    </r>
    <r>
      <rPr>
        <sz val="14"/>
        <color rgb="FF000000"/>
        <rFont val="Calibri"/>
        <family val="2"/>
        <scheme val="minor"/>
      </rPr>
      <t>.</t>
    </r>
  </si>
  <si>
    <t>Click to visit the MIT Sustainable Events website for more information.</t>
  </si>
  <si>
    <t>Disposable/Non-recyclable</t>
  </si>
  <si>
    <t>Event URL</t>
  </si>
  <si>
    <r>
      <rPr>
        <b/>
        <sz val="12"/>
        <color theme="1"/>
        <rFont val="Avenir Next Regular"/>
      </rPr>
      <t xml:space="preserve">Recycled content: </t>
    </r>
    <r>
      <rPr>
        <sz val="12"/>
        <color theme="1"/>
        <rFont val="Avenir Next Regular"/>
      </rPr>
      <t xml:space="preserve"> Post-consumer recycled material is better than pre-consumer recycled material because it makes use of waste that people have used and disposed of and would otherwise be placed in a landfill. For post-consumer recycled content, the higher the percentage, the better. Also, look for paper that is  Processed Chlorine Free (PCF) and Forest Stewardship Council (FSC) or Sustainable Forestry Initiative (SFI) certified.</t>
    </r>
  </si>
  <si>
    <t>http://sustainability.mit.edu/sustainableevents#resources</t>
  </si>
  <si>
    <t>http://guidebook.com/</t>
  </si>
  <si>
    <r>
      <rPr>
        <b/>
        <sz val="12"/>
        <rFont val="Calibri"/>
        <family val="2"/>
        <scheme val="minor"/>
      </rPr>
      <t>Instructions:</t>
    </r>
    <r>
      <rPr>
        <sz val="12"/>
        <rFont val="Calibri"/>
        <family val="2"/>
        <scheme val="minor"/>
      </rPr>
      <t xml:space="preserve"> Did you come up with a creative idea along the way? Describe your innovative sustainable actions that are not covered by the items above. Email sustainevents@mit.edu to share your creative solution to sustainability challenges and you may be featured on the Sustainable Events webpage.</t>
    </r>
  </si>
  <si>
    <r>
      <t>Sustainable</t>
    </r>
    <r>
      <rPr>
        <sz val="28"/>
        <color rgb="FF4BACC6"/>
        <rFont val="Avenir Black"/>
        <family val="2"/>
      </rPr>
      <t>Event</t>
    </r>
    <r>
      <rPr>
        <sz val="28"/>
        <color rgb="FF7F7F7F"/>
        <rFont val="Avenir Black"/>
        <family val="2"/>
      </rPr>
      <t xml:space="preserve"> Self-Certification </t>
    </r>
    <r>
      <rPr>
        <sz val="18"/>
        <color theme="8"/>
        <rFont val="Avenir Black"/>
        <family val="2"/>
      </rPr>
      <t>V.2</t>
    </r>
  </si>
  <si>
    <t>Recycled Content</t>
  </si>
  <si>
    <t>Food and condiments served in dishware that is reusable or made of reycled content</t>
  </si>
  <si>
    <t>Sustainable dishware provided for attendees use</t>
  </si>
  <si>
    <t>Renamed "Self-Certification" and v.2</t>
  </si>
  <si>
    <t>Revised Step 4 to remove the official review step, now it's optional.</t>
  </si>
  <si>
    <r>
      <t>Sustainable Dishware:</t>
    </r>
    <r>
      <rPr>
        <sz val="12"/>
        <color theme="1"/>
        <rFont val="Avenir Next Regular"/>
      </rPr>
      <t xml:space="preserve"> Reusable dishware is ideal. If reusable dishware is not available or appropriate for your event, select items with the highest percentage recycled content available.</t>
    </r>
    <r>
      <rPr>
        <b/>
        <sz val="12"/>
        <color theme="1"/>
        <rFont val="Avenir Next Regular"/>
      </rPr>
      <t xml:space="preserve"> </t>
    </r>
    <r>
      <rPr>
        <sz val="12"/>
        <color theme="1"/>
        <rFont val="Avenir Next Regular"/>
      </rPr>
      <t>Keep in mind that "compostable" items are not accepted in MIT's food waste or recycling streams and often cause confusion and contamination.</t>
    </r>
  </si>
  <si>
    <r>
      <rPr>
        <b/>
        <sz val="12"/>
        <color theme="1"/>
        <rFont val="Avenir Next Regular"/>
      </rPr>
      <t xml:space="preserve">Serving dishes: </t>
    </r>
    <r>
      <rPr>
        <sz val="12"/>
        <color theme="1"/>
        <rFont val="Avenir Next Regular"/>
      </rPr>
      <t>Communicate with your caterer prior to the event to ensure food and condiments are served in dishware that is reusable or made of recycled content. Ask that they specify this in writing in their contract with you. Keep in mind that "compostable" items are not accepted in MIT's food waste or recycling streams and often cause confusion and contamination.</t>
    </r>
  </si>
  <si>
    <t>http://web.mit.edu/facilities/services/events.html</t>
  </si>
  <si>
    <t>For large events, special service request is made for all 3 waste streams: Trash, Recycling, and Food Waste</t>
  </si>
  <si>
    <r>
      <rPr>
        <b/>
        <sz val="12"/>
        <color rgb="FF000000"/>
        <rFont val="Avenir Next Regular"/>
      </rPr>
      <t>Large Events - Special services request</t>
    </r>
    <r>
      <rPr>
        <sz val="12"/>
        <color rgb="FF000000"/>
        <rFont val="Avenir Next Regular"/>
      </rPr>
      <t>: All Campus Activities Complex (CAC)-operated buildings are equipped with recycling bins, but you must request Food Waste bins additionally through Atlas. If your event is in a non-CAC-operated facility, you must also request recycling bins through Atlas in addition to food waste bins. Instructions can be found here. Click</t>
    </r>
    <r>
      <rPr>
        <b/>
        <sz val="12"/>
        <color rgb="FF000000"/>
        <rFont val="Avenir Next Regular"/>
      </rPr>
      <t xml:space="preserve"> </t>
    </r>
    <r>
      <rPr>
        <sz val="12"/>
        <color rgb="FF000000"/>
        <rFont val="Avenir Next Regular"/>
      </rPr>
      <t>here for more info.</t>
    </r>
  </si>
  <si>
    <t>W.1: changed name of "work order request" to "special service request" to match facilities terminology</t>
  </si>
  <si>
    <t>W.1 Help: changed name of "work order request" to "special service request" to match facilities terminology, and updated the link to the facilities event set up page that has the specific info about the bins for trash, recycling and food waste</t>
  </si>
  <si>
    <t>For small events, event has trash, recycling, and food waste collection when possible</t>
  </si>
  <si>
    <t>Recycling &amp; Food Waste</t>
  </si>
  <si>
    <t>W.2 Trash, Recycling, Food Waste</t>
  </si>
  <si>
    <r>
      <t xml:space="preserve">Waste monitors: </t>
    </r>
    <r>
      <rPr>
        <sz val="12"/>
        <color rgb="FF000000"/>
        <rFont val="Avenir Next Regular"/>
      </rPr>
      <t>Assigning staff or volunteers as waste monitors educates attendees and prevents contamination. Consider hiring student waste watchers to assist.</t>
    </r>
  </si>
  <si>
    <t>https://climate.mit.edu/users/waste-watchers</t>
  </si>
  <si>
    <t>W.9 Help: added Consider hiring Waste Watchers to assist, and link.</t>
  </si>
  <si>
    <t>8/16/2023 Ellie McLane</t>
  </si>
  <si>
    <t>Updated MITOS Logo to current version</t>
  </si>
  <si>
    <t>Had to recreate the Part IV - W - Help tab because password did not work to unprotect that sheet.</t>
  </si>
  <si>
    <t>F.8 and F.9 changed compostable to "recycled content", and edited the corresponding "help" to inform that compostable items are not accepted in food waste or recycling streams. Changed the dropdown options to recycled content instead of compostable</t>
  </si>
  <si>
    <r>
      <rPr>
        <b/>
        <sz val="12"/>
        <color theme="1"/>
        <rFont val="Avenir Next Regular"/>
      </rPr>
      <t>Policy:</t>
    </r>
    <r>
      <rPr>
        <sz val="12"/>
        <color theme="1"/>
        <rFont val="Avenir Next Regular"/>
      </rPr>
      <t xml:space="preserve"> Set a overall goal, policy or vision by agreeing on a statement. For example: "This will be a zero-waste event", or "The Orientation Committee is dedicated to organizing an environmentally responsible event for incoming students while also working within our budget."</t>
    </r>
  </si>
  <si>
    <t>C.1 Help - changed the examples to be more ambitious by adding zero waste as a possible goal</t>
  </si>
  <si>
    <r>
      <t xml:space="preserve">Small Events - Collecting three streams: </t>
    </r>
    <r>
      <rPr>
        <sz val="12"/>
        <color rgb="FF000000"/>
        <rFont val="Avenir Next Regular"/>
      </rPr>
      <t>For a small event, you can buy your own biodegradable bags (available from Staples on Ecat), put a bag into an empty bin before the event, and label it as food waste. Then bring the bag to a food waste collection location on campus after the event.</t>
    </r>
  </si>
  <si>
    <t>W.2 Help - changed to "food waste" instead of "composting"</t>
  </si>
  <si>
    <r>
      <rPr>
        <b/>
        <sz val="14"/>
        <color theme="8"/>
        <rFont val="Calibri"/>
        <family val="2"/>
        <scheme val="minor"/>
      </rPr>
      <t>Step 4:</t>
    </r>
    <r>
      <rPr>
        <sz val="14"/>
        <color rgb="FF000000"/>
        <rFont val="Calibri"/>
        <family val="2"/>
        <scheme val="minor"/>
      </rPr>
      <t xml:space="preserve"> (Optional) Email your completed checklist to </t>
    </r>
    <r>
      <rPr>
        <b/>
        <u/>
        <sz val="14"/>
        <color theme="3" tint="0.39997558519241921"/>
        <rFont val="Calibri"/>
        <family val="2"/>
        <scheme val="minor"/>
      </rPr>
      <t>sustainevents@mit.edu</t>
    </r>
    <r>
      <rPr>
        <sz val="14"/>
        <color rgb="FF000000"/>
        <rFont val="Calibri"/>
        <family val="2"/>
        <scheme val="minor"/>
      </rPr>
      <t xml:space="preserve"> if you would like to share your innovative practices or need additional guidance from the MIT Office of Sustainability. Remember to highlight sustainable practices during your event to raise awareness. You may use your Sustainable Event Self-Certification in promotional materials for your event. </t>
    </r>
  </si>
  <si>
    <r>
      <rPr>
        <b/>
        <sz val="12"/>
        <color theme="1"/>
        <rFont val="Avenir Next Regular"/>
      </rPr>
      <t xml:space="preserve">Serving dishes: </t>
    </r>
    <r>
      <rPr>
        <sz val="12"/>
        <color theme="1"/>
        <rFont val="Avenir Next Regular"/>
      </rPr>
      <t xml:space="preserve">Communicate with your caterer prior to the event to ensure food and condiments are served in dishware that is reusable or made of recycled content. Ask that they specify this in writing in their contract with you. Keep in mind that "compostable" items are not accepted in MIT's food waste or recycling streams and often cause confusion and contamination. Learn more about the food waste stream processing here: </t>
    </r>
  </si>
  <si>
    <t>WM CORe® Process - Converting Organic Food Waste Into Energy</t>
  </si>
  <si>
    <t>F.8 Help added link to food waste process video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</si>
</sst>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F400]h:mm:ss\ AM/PM"/>
    <numFmt numFmtId="165" formatCode="[&lt;=9999999]###\-####;\(###\)\ ###\-####"/>
  </numFmts>
  <fonts count="83">
    <font>
      <sz val="12"/>
      <color theme="1"/>
      <name val="Calibri"/>
      <family val="2"/>
      <scheme val="minor"/>
    </font>
    <font>
      <sz val="10"/>
      <color theme="1"/>
      <name val="Arial"/>
      <family val="2"/>
    </font>
    <font>
      <b/>
      <sz val="24"/>
      <color theme="1"/>
      <name val="Trebuchet MS"/>
      <family val="2"/>
    </font>
    <font>
      <sz val="9"/>
      <color theme="1"/>
      <name val="Avenir Next Regular"/>
    </font>
    <font>
      <u/>
      <sz val="12"/>
      <color theme="10"/>
      <name val="Calibri"/>
      <family val="2"/>
      <scheme val="minor"/>
    </font>
    <font>
      <i/>
      <sz val="9"/>
      <name val="Avenir Next Regular"/>
    </font>
    <font>
      <u/>
      <sz val="12"/>
      <color theme="11"/>
      <name val="Calibri"/>
      <family val="2"/>
      <charset val="238"/>
      <scheme val="minor"/>
    </font>
    <font>
      <sz val="10"/>
      <color theme="1"/>
      <name val="Avenir Next Regular"/>
    </font>
    <font>
      <sz val="10"/>
      <name val="Arial"/>
      <family val="2"/>
    </font>
    <font>
      <u/>
      <sz val="10"/>
      <color indexed="12"/>
      <name val="Arial"/>
      <family val="2"/>
    </font>
    <font>
      <sz val="12"/>
      <color theme="1"/>
      <name val="Calibri"/>
      <family val="2"/>
      <scheme val="minor"/>
    </font>
    <font>
      <sz val="11"/>
      <color theme="1"/>
      <name val="Calibri"/>
      <family val="2"/>
      <scheme val="minor"/>
    </font>
    <font>
      <u/>
      <sz val="11"/>
      <color theme="10"/>
      <name val="Calibri"/>
      <family val="2"/>
      <scheme val="minor"/>
    </font>
    <font>
      <sz val="10"/>
      <name val="Calibri"/>
      <family val="2"/>
      <scheme val="minor"/>
    </font>
    <font>
      <sz val="9"/>
      <name val="Calibri"/>
      <family val="2"/>
      <scheme val="minor"/>
    </font>
    <font>
      <b/>
      <sz val="11.5"/>
      <color theme="7"/>
      <name val="Calibri"/>
      <family val="2"/>
      <scheme val="minor"/>
    </font>
    <font>
      <i/>
      <sz val="9"/>
      <name val="Calibri"/>
      <family val="2"/>
      <scheme val="minor"/>
    </font>
    <font>
      <sz val="12"/>
      <color theme="3"/>
      <name val="Cambria"/>
      <family val="1"/>
      <scheme val="major"/>
    </font>
    <font>
      <b/>
      <sz val="9"/>
      <name val="Calibri"/>
      <family val="2"/>
      <scheme val="minor"/>
    </font>
    <font>
      <sz val="10"/>
      <color theme="1"/>
      <name val="Calibri"/>
      <family val="2"/>
    </font>
    <font>
      <b/>
      <sz val="10"/>
      <name val="Calibri"/>
      <family val="2"/>
      <scheme val="minor"/>
    </font>
    <font>
      <sz val="10"/>
      <name val="Calibri"/>
      <family val="2"/>
    </font>
    <font>
      <b/>
      <u/>
      <sz val="10"/>
      <name val="Calibri"/>
      <family val="2"/>
      <scheme val="minor"/>
    </font>
    <font>
      <b/>
      <sz val="9"/>
      <color rgb="FF000000"/>
      <name val="Arial Narrow"/>
      <family val="2"/>
    </font>
    <font>
      <sz val="10"/>
      <color theme="7" tint="0.59999389629810485"/>
      <name val="Calibri"/>
      <family val="2"/>
      <scheme val="minor"/>
    </font>
    <font>
      <b/>
      <sz val="24"/>
      <color theme="3"/>
      <name val="Bernard MT Condensed"/>
      <family val="1"/>
    </font>
    <font>
      <sz val="14"/>
      <name val="Calibri"/>
      <family val="2"/>
      <scheme val="minor"/>
    </font>
    <font>
      <sz val="12"/>
      <color theme="1"/>
      <name val="Avenir Next Regular"/>
    </font>
    <font>
      <b/>
      <sz val="12"/>
      <color theme="1"/>
      <name val="Avenir Next Regular"/>
    </font>
    <font>
      <sz val="12"/>
      <color rgb="FF000000"/>
      <name val="Avenir Next Regular"/>
    </font>
    <font>
      <sz val="12"/>
      <color rgb="FFFFFFFF"/>
      <name val="Avenir Next Regular"/>
    </font>
    <font>
      <b/>
      <sz val="12"/>
      <color rgb="FF000000"/>
      <name val="Avenir Next Regular"/>
    </font>
    <font>
      <sz val="8"/>
      <name val="Calibri"/>
      <family val="2"/>
      <scheme val="minor"/>
    </font>
    <font>
      <sz val="12"/>
      <name val="Avenir Next Regular"/>
    </font>
    <font>
      <b/>
      <sz val="12"/>
      <name val="Avenir Next Regular"/>
    </font>
    <font>
      <b/>
      <sz val="36"/>
      <color rgb="FF1298B3"/>
      <name val="Berlin Sans FB"/>
      <family val="2"/>
    </font>
    <font>
      <b/>
      <sz val="12"/>
      <color theme="1"/>
      <name val="Calibri"/>
      <family val="2"/>
      <scheme val="minor"/>
    </font>
    <font>
      <b/>
      <sz val="14"/>
      <color theme="0"/>
      <name val="Avenir Black"/>
      <family val="2"/>
    </font>
    <font>
      <b/>
      <sz val="48"/>
      <color theme="0"/>
      <name val="Avenir Black"/>
      <family val="2"/>
    </font>
    <font>
      <b/>
      <sz val="14"/>
      <color theme="0"/>
      <name val="Calibri"/>
      <family val="2"/>
      <scheme val="minor"/>
    </font>
    <font>
      <sz val="14"/>
      <color theme="0"/>
      <name val="Calibri"/>
      <family val="2"/>
      <scheme val="minor"/>
    </font>
    <font>
      <b/>
      <sz val="16"/>
      <color theme="0"/>
      <name val="Avenir Black"/>
      <family val="2"/>
    </font>
    <font>
      <sz val="22"/>
      <color theme="0" tint="-0.499984740745262"/>
      <name val="Avenir Black"/>
      <family val="2"/>
    </font>
    <font>
      <b/>
      <sz val="14"/>
      <color theme="8"/>
      <name val="Avenir Black"/>
      <family val="2"/>
    </font>
    <font>
      <sz val="12"/>
      <color theme="3"/>
      <name val="Calibri"/>
      <family val="2"/>
      <scheme val="minor"/>
    </font>
    <font>
      <sz val="14"/>
      <color theme="8"/>
      <name val="Calibri"/>
      <family val="2"/>
      <scheme val="minor"/>
    </font>
    <font>
      <sz val="10"/>
      <color theme="0"/>
      <name val="Calibri"/>
      <family val="2"/>
      <scheme val="minor"/>
    </font>
    <font>
      <b/>
      <sz val="16"/>
      <color rgb="FFFFFFFF"/>
      <name val="Avenir Next Regular"/>
    </font>
    <font>
      <sz val="12"/>
      <color theme="0" tint="-0.499984740745262"/>
      <name val="Avenir Black"/>
      <family val="2"/>
    </font>
    <font>
      <sz val="28"/>
      <color rgb="FF7F7F7F"/>
      <name val="Avenir Black"/>
      <family val="2"/>
    </font>
    <font>
      <sz val="28"/>
      <color rgb="FF4BACC6"/>
      <name val="Avenir Black"/>
      <family val="2"/>
    </font>
    <font>
      <b/>
      <sz val="11"/>
      <color theme="0"/>
      <name val="Calibri"/>
      <family val="2"/>
      <scheme val="minor"/>
    </font>
    <font>
      <b/>
      <sz val="10"/>
      <color theme="0"/>
      <name val="Calibri"/>
      <family val="2"/>
      <scheme val="minor"/>
    </font>
    <font>
      <sz val="8"/>
      <name val="Trebuchet MS"/>
      <family val="2"/>
    </font>
    <font>
      <b/>
      <sz val="11"/>
      <color rgb="FFFF0000"/>
      <name val="Calibri"/>
      <family val="2"/>
      <scheme val="minor"/>
    </font>
    <font>
      <b/>
      <sz val="10"/>
      <color rgb="FFFF0000"/>
      <name val="Calibri"/>
      <family val="2"/>
      <scheme val="minor"/>
    </font>
    <font>
      <b/>
      <sz val="14"/>
      <color rgb="FF000000"/>
      <name val="Calibri"/>
      <family val="2"/>
      <scheme val="minor"/>
    </font>
    <font>
      <b/>
      <sz val="14"/>
      <color theme="8"/>
      <name val="Calibri"/>
      <family val="2"/>
      <scheme val="minor"/>
    </font>
    <font>
      <b/>
      <sz val="14"/>
      <color theme="3"/>
      <name val="Calibri"/>
      <family val="2"/>
      <scheme val="minor"/>
    </font>
    <font>
      <b/>
      <sz val="14"/>
      <color theme="3"/>
      <name val="Bernard MT Condensed"/>
      <family val="1"/>
    </font>
    <font>
      <sz val="14"/>
      <color rgb="FF000000"/>
      <name val="Calibri"/>
      <family val="2"/>
      <scheme val="minor"/>
    </font>
    <font>
      <sz val="22"/>
      <color theme="1" tint="0.499984740745262"/>
      <name val="Avenir Black"/>
      <family val="2"/>
    </font>
    <font>
      <sz val="22"/>
      <color theme="8"/>
      <name val="Avenir Black"/>
      <family val="2"/>
    </font>
    <font>
      <sz val="10"/>
      <color theme="1"/>
      <name val="Calibri"/>
      <family val="2"/>
      <scheme val="minor"/>
    </font>
    <font>
      <b/>
      <sz val="16"/>
      <color theme="1"/>
      <name val="Calibri"/>
      <family val="2"/>
      <scheme val="minor"/>
    </font>
    <font>
      <i/>
      <sz val="10"/>
      <color theme="1"/>
      <name val="Calibri"/>
      <family val="2"/>
      <scheme val="minor"/>
    </font>
    <font>
      <b/>
      <sz val="10"/>
      <color theme="3"/>
      <name val="Calibri"/>
      <family val="2"/>
      <scheme val="minor"/>
    </font>
    <font>
      <b/>
      <u/>
      <sz val="14"/>
      <color theme="3" tint="0.39997558519241921"/>
      <name val="Calibri"/>
      <family val="2"/>
      <scheme val="minor"/>
    </font>
    <font>
      <sz val="12"/>
      <color theme="10"/>
      <name val="Calibri"/>
      <family val="2"/>
      <scheme val="minor"/>
    </font>
    <font>
      <sz val="12"/>
      <name val="Calibri"/>
      <family val="2"/>
      <scheme val="minor"/>
    </font>
    <font>
      <b/>
      <sz val="12"/>
      <name val="Calibri"/>
      <family val="2"/>
      <scheme val="minor"/>
    </font>
    <font>
      <u/>
      <sz val="12"/>
      <color theme="10"/>
      <name val="Avenir Next Regular"/>
    </font>
    <font>
      <b/>
      <sz val="16"/>
      <color theme="0"/>
      <name val="Avenir Next Regular"/>
    </font>
    <font>
      <sz val="12"/>
      <color theme="1" tint="0.14999847407452621"/>
      <name val="Avenir Next Regular"/>
    </font>
    <font>
      <b/>
      <i/>
      <sz val="22"/>
      <color theme="1" tint="0.499984740745262"/>
      <name val="Avenir Black"/>
      <family val="2"/>
    </font>
    <font>
      <b/>
      <i/>
      <sz val="22"/>
      <color theme="8"/>
      <name val="Avenir Black"/>
      <family val="2"/>
    </font>
    <font>
      <u/>
      <sz val="16"/>
      <color theme="0"/>
      <name val="Calibri"/>
      <family val="2"/>
      <scheme val="minor"/>
    </font>
    <font>
      <i/>
      <sz val="12"/>
      <name val="Calibri"/>
      <family val="2"/>
      <scheme val="minor"/>
    </font>
    <font>
      <i/>
      <sz val="14"/>
      <name val="Calibri"/>
      <family val="2"/>
      <scheme val="minor"/>
    </font>
    <font>
      <u/>
      <sz val="14"/>
      <color theme="10"/>
      <name val="Calibri"/>
      <family val="2"/>
      <scheme val="minor"/>
    </font>
    <font>
      <b/>
      <i/>
      <sz val="12"/>
      <color theme="1" tint="0.499984740745262"/>
      <name val="Avenir Black"/>
      <family val="2"/>
    </font>
    <font>
      <b/>
      <i/>
      <sz val="14"/>
      <color rgb="FF000000"/>
      <name val="Calibri"/>
      <family val="2"/>
      <scheme val="minor"/>
    </font>
    <font>
      <sz val="18"/>
      <color theme="8"/>
      <name val="Avenir Black"/>
      <family val="2"/>
    </font>
  </fonts>
  <fills count="29">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249977111117893"/>
        <bgColor rgb="FF000000"/>
      </patternFill>
    </fill>
    <fill>
      <patternFill patternType="solid">
        <fgColor rgb="FFF2F2F2"/>
        <bgColor rgb="FF000000"/>
      </patternFill>
    </fill>
    <fill>
      <patternFill patternType="solid">
        <fgColor theme="0" tint="-0.14999847407452621"/>
        <bgColor rgb="FF000000"/>
      </patternFill>
    </fill>
    <fill>
      <patternFill patternType="solid">
        <fgColor theme="0" tint="-4.9989318521683403E-2"/>
        <bgColor rgb="FF000000"/>
      </patternFill>
    </fill>
    <fill>
      <patternFill patternType="solid">
        <fgColor rgb="FFB31262"/>
        <bgColor indexed="64"/>
      </patternFill>
    </fill>
    <fill>
      <patternFill patternType="solid">
        <fgColor rgb="FF1298B3"/>
        <bgColor indexed="64"/>
      </patternFill>
    </fill>
    <fill>
      <patternFill patternType="solid">
        <fgColor rgb="FF191774"/>
        <bgColor indexed="64"/>
      </patternFill>
    </fill>
    <fill>
      <patternFill patternType="solid">
        <fgColor rgb="FFFF923E"/>
        <bgColor indexed="64"/>
      </patternFill>
    </fill>
    <fill>
      <patternFill patternType="solid">
        <fgColor rgb="FF0D9D8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3" tint="0.79998168889431442"/>
        <bgColor rgb="FF000000"/>
      </patternFill>
    </fill>
    <fill>
      <patternFill patternType="solid">
        <fgColor theme="6" tint="0.59999389629810485"/>
        <bgColor indexed="64"/>
      </patternFill>
    </fill>
    <fill>
      <patternFill patternType="solid">
        <fgColor theme="8"/>
        <bgColor indexed="64"/>
      </patternFill>
    </fill>
    <fill>
      <patternFill patternType="solid">
        <fgColor theme="4"/>
        <bgColor indexed="64"/>
      </patternFill>
    </fill>
    <fill>
      <patternFill patternType="solid">
        <fgColor theme="9"/>
        <bgColor rgb="FF000000"/>
      </patternFill>
    </fill>
    <fill>
      <patternFill patternType="solid">
        <fgColor theme="9" tint="0.59999389629810485"/>
        <bgColor rgb="FF000000"/>
      </patternFill>
    </fill>
    <fill>
      <patternFill patternType="solid">
        <fgColor rgb="FFF2F2F2"/>
        <bgColor indexed="64"/>
      </patternFill>
    </fill>
    <fill>
      <patternFill patternType="solid">
        <fgColor rgb="FFEE8336"/>
        <bgColor rgb="FF000000"/>
      </patternFill>
    </fill>
  </fills>
  <borders count="56">
    <border>
      <left/>
      <right/>
      <top/>
      <bottom/>
      <diagonal/>
    </border>
    <border>
      <left style="thick">
        <color theme="9" tint="-0.249977111117893"/>
      </left>
      <right/>
      <top/>
      <bottom/>
      <diagonal/>
    </border>
    <border>
      <left style="thick">
        <color theme="7" tint="-0.249977111117893"/>
      </left>
      <right style="thick">
        <color theme="7" tint="-0.249977111117893"/>
      </right>
      <top style="thick">
        <color theme="7" tint="-0.249977111117893"/>
      </top>
      <bottom style="thick">
        <color theme="7" tint="-0.249977111117893"/>
      </bottom>
      <diagonal/>
    </border>
    <border>
      <left/>
      <right/>
      <top style="thick">
        <color theme="7" tint="-0.249977111117893"/>
      </top>
      <bottom/>
      <diagonal/>
    </border>
    <border>
      <left/>
      <right/>
      <top style="thick">
        <color theme="5"/>
      </top>
      <bottom/>
      <diagonal/>
    </border>
    <border>
      <left/>
      <right/>
      <top/>
      <bottom style="thick">
        <color theme="5"/>
      </bottom>
      <diagonal/>
    </border>
    <border>
      <left style="thick">
        <color theme="7" tint="-0.249977111117893"/>
      </left>
      <right/>
      <top/>
      <bottom/>
      <diagonal/>
    </border>
    <border>
      <left style="thick">
        <color theme="5"/>
      </left>
      <right/>
      <top/>
      <bottom/>
      <diagonal/>
    </border>
    <border>
      <left/>
      <right style="thick">
        <color theme="5"/>
      </right>
      <top/>
      <bottom/>
      <diagonal/>
    </border>
    <border>
      <left style="thick">
        <color theme="5"/>
      </left>
      <right/>
      <top style="thick">
        <color theme="5"/>
      </top>
      <bottom/>
      <diagonal/>
    </border>
    <border>
      <left style="thick">
        <color theme="5"/>
      </left>
      <right/>
      <top/>
      <bottom style="thick">
        <color theme="5"/>
      </bottom>
      <diagonal/>
    </border>
    <border>
      <left/>
      <right style="thick">
        <color theme="7" tint="-0.249977111117893"/>
      </right>
      <top style="thick">
        <color theme="7" tint="-0.249977111117893"/>
      </top>
      <bottom/>
      <diagonal/>
    </border>
    <border>
      <left/>
      <right style="thick">
        <color theme="7"/>
      </right>
      <top/>
      <bottom style="thick">
        <color theme="7"/>
      </bottom>
      <diagonal/>
    </border>
    <border>
      <left/>
      <right style="thick">
        <color theme="7"/>
      </right>
      <top style="thick">
        <color theme="7"/>
      </top>
      <bottom/>
      <diagonal/>
    </border>
    <border>
      <left/>
      <right/>
      <top style="thick">
        <color theme="7"/>
      </top>
      <bottom/>
      <diagonal/>
    </border>
    <border>
      <left/>
      <right/>
      <top/>
      <bottom style="thick">
        <color theme="7"/>
      </bottom>
      <diagonal/>
    </border>
    <border>
      <left/>
      <right style="thick">
        <color theme="7"/>
      </right>
      <top/>
      <bottom/>
      <diagonal/>
    </border>
    <border>
      <left style="thick">
        <color theme="7"/>
      </left>
      <right/>
      <top style="thick">
        <color theme="7"/>
      </top>
      <bottom/>
      <diagonal/>
    </border>
    <border>
      <left style="thick">
        <color theme="7"/>
      </left>
      <right/>
      <top/>
      <bottom style="thick">
        <color theme="7"/>
      </bottom>
      <diagonal/>
    </border>
    <border>
      <left style="thick">
        <color theme="7"/>
      </left>
      <right/>
      <top/>
      <bottom/>
      <diagonal/>
    </border>
    <border>
      <left/>
      <right/>
      <top style="thick">
        <color theme="4" tint="-0.249977111117893"/>
      </top>
      <bottom/>
      <diagonal/>
    </border>
    <border>
      <left style="thick">
        <color theme="4" tint="-0.249977111117893"/>
      </left>
      <right/>
      <top style="thick">
        <color theme="4" tint="-0.249977111117893"/>
      </top>
      <bottom/>
      <diagonal/>
    </border>
    <border>
      <left style="thick">
        <color theme="7" tint="-0.249977111117893"/>
      </left>
      <right/>
      <top style="thick">
        <color theme="7" tint="-0.249977111117893"/>
      </top>
      <bottom/>
      <diagonal/>
    </border>
    <border>
      <left style="thick">
        <color theme="4" tint="-0.249977111117893"/>
      </left>
      <right/>
      <top/>
      <bottom/>
      <diagonal/>
    </border>
    <border>
      <left style="thick">
        <color theme="4" tint="-0.249977111117893"/>
      </left>
      <right/>
      <top/>
      <bottom style="thick">
        <color theme="4" tint="-0.249977111117893"/>
      </bottom>
      <diagonal/>
    </border>
    <border>
      <left/>
      <right/>
      <top/>
      <bottom style="thick">
        <color theme="4" tint="-0.249977111117893"/>
      </bottom>
      <diagonal/>
    </border>
    <border>
      <left/>
      <right style="thick">
        <color theme="4" tint="-0.249977111117893"/>
      </right>
      <top/>
      <bottom style="thick">
        <color theme="4" tint="-0.249977111117893"/>
      </bottom>
      <diagonal/>
    </border>
    <border>
      <left/>
      <right style="thick">
        <color theme="4" tint="-0.249977111117893"/>
      </right>
      <top/>
      <bottom/>
      <diagonal/>
    </border>
    <border>
      <left/>
      <right style="thick">
        <color theme="4" tint="-0.249977111117893"/>
      </right>
      <top style="thick">
        <color theme="4" tint="-0.249977111117893"/>
      </top>
      <bottom/>
      <diagonal/>
    </border>
    <border>
      <left/>
      <right/>
      <top style="thick">
        <color rgb="FF188F4C"/>
      </top>
      <bottom/>
      <diagonal/>
    </border>
    <border>
      <left/>
      <right/>
      <top style="thick">
        <color rgb="FF178057"/>
      </top>
      <bottom/>
      <diagonal/>
    </border>
    <border>
      <left/>
      <right/>
      <top style="thick">
        <color rgb="FF008000"/>
      </top>
      <bottom/>
      <diagonal/>
    </border>
    <border>
      <left/>
      <right style="thick">
        <color rgb="FF008000"/>
      </right>
      <top style="thick">
        <color rgb="FF008000"/>
      </top>
      <bottom/>
      <diagonal/>
    </border>
    <border>
      <left style="thick">
        <color theme="7" tint="-0.249977111117893"/>
      </left>
      <right/>
      <top/>
      <bottom style="thick">
        <color theme="7" tint="-0.249977111117893"/>
      </bottom>
      <diagonal/>
    </border>
    <border>
      <left/>
      <right style="thick">
        <color rgb="FF008000"/>
      </right>
      <top/>
      <bottom style="thick">
        <color rgb="FF008000"/>
      </bottom>
      <diagonal/>
    </border>
    <border>
      <left/>
      <right style="thick">
        <color rgb="FF008000"/>
      </right>
      <top/>
      <bottom/>
      <diagonal/>
    </border>
    <border>
      <left/>
      <right/>
      <top/>
      <bottom style="thick">
        <color rgb="FF008000"/>
      </bottom>
      <diagonal/>
    </border>
    <border>
      <left style="thick">
        <color rgb="FF008000"/>
      </left>
      <right/>
      <top/>
      <bottom style="thick">
        <color rgb="FF008000"/>
      </bottom>
      <diagonal/>
    </border>
    <border>
      <left style="thick">
        <color rgb="FF008000"/>
      </left>
      <right/>
      <top/>
      <bottom/>
      <diagonal/>
    </border>
    <border>
      <left style="thick">
        <color rgb="FF008000"/>
      </left>
      <right/>
      <top style="thick">
        <color rgb="FF008000"/>
      </top>
      <bottom/>
      <diagonal/>
    </border>
    <border>
      <left/>
      <right style="thick">
        <color theme="5"/>
      </right>
      <top style="thick">
        <color theme="5"/>
      </top>
      <bottom/>
      <diagonal/>
    </border>
    <border>
      <left/>
      <right style="thick">
        <color theme="5"/>
      </right>
      <top/>
      <bottom style="thick">
        <color theme="5"/>
      </bottom>
      <diagonal/>
    </border>
    <border>
      <left/>
      <right style="thick">
        <color theme="7" tint="-0.249977111117893"/>
      </right>
      <top/>
      <bottom/>
      <diagonal/>
    </border>
    <border>
      <left/>
      <right/>
      <top/>
      <bottom style="thick">
        <color theme="7" tint="-0.249977111117893"/>
      </bottom>
      <diagonal/>
    </border>
    <border>
      <left/>
      <right/>
      <top/>
      <bottom style="thin">
        <color auto="1"/>
      </bottom>
      <diagonal/>
    </border>
    <border>
      <left/>
      <right/>
      <top style="thin">
        <color auto="1"/>
      </top>
      <bottom/>
      <diagonal/>
    </border>
    <border>
      <left/>
      <right/>
      <top style="thin">
        <color theme="4"/>
      </top>
      <bottom style="thin">
        <color theme="4"/>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33">
    <xf numFmtId="0" fontId="0" fillId="0" borderId="0"/>
    <xf numFmtId="0" fontId="4" fillId="0" borderId="0" applyNumberFormat="0" applyFill="0" applyBorder="0" applyAlignment="0" applyProtection="0"/>
    <xf numFmtId="0" fontId="5" fillId="2" borderId="2" applyFont="0" applyFill="0" applyAlignment="0">
      <alignment vertical="center"/>
    </xf>
    <xf numFmtId="0" fontId="5" fillId="2" borderId="2" applyFont="0" applyFill="0" applyAlignment="0">
      <alignment vertical="center"/>
    </xf>
    <xf numFmtId="0" fontId="5" fillId="2" borderId="3">
      <alignment vertical="center" wrapText="1"/>
    </xf>
    <xf numFmtId="0" fontId="5" fillId="2" borderId="4">
      <alignment vertical="center" wrapText="1"/>
    </xf>
    <xf numFmtId="0" fontId="3" fillId="2" borderId="5" applyFont="0" applyAlignment="0">
      <alignment horizontal="center" vertical="center" wrapText="1"/>
    </xf>
    <xf numFmtId="0" fontId="3" fillId="2" borderId="6">
      <alignment horizontal="left" vertical="center" wrapText="1"/>
    </xf>
    <xf numFmtId="0" fontId="3" fillId="2" borderId="7">
      <alignment horizontal="left" vertical="center" wrapText="1"/>
    </xf>
    <xf numFmtId="0" fontId="3" fillId="2" borderId="8">
      <alignment horizontal="center" vertical="center" wrapText="1"/>
    </xf>
    <xf numFmtId="0" fontId="5" fillId="2" borderId="9">
      <alignment vertical="center"/>
    </xf>
    <xf numFmtId="0" fontId="3" fillId="2" borderId="10">
      <alignment horizontal="left" vertical="center" wrapText="1"/>
    </xf>
    <xf numFmtId="0" fontId="5" fillId="2" borderId="11">
      <alignment vertical="center" wrapText="1"/>
    </xf>
    <xf numFmtId="0" fontId="3" fillId="2" borderId="12">
      <alignment horizontal="center" vertical="center" wrapText="1"/>
    </xf>
    <xf numFmtId="0" fontId="5" fillId="2" borderId="6" applyFont="0" applyAlignment="0">
      <alignment vertical="center"/>
    </xf>
    <xf numFmtId="0" fontId="5" fillId="2" borderId="13">
      <alignment vertical="center" wrapText="1"/>
    </xf>
    <xf numFmtId="0" fontId="5" fillId="2" borderId="14">
      <alignment vertical="center" wrapText="1"/>
    </xf>
    <xf numFmtId="0" fontId="3" fillId="2" borderId="15" applyFont="0" applyAlignment="0">
      <alignment horizontal="center" vertical="center" wrapText="1"/>
    </xf>
    <xf numFmtId="0" fontId="3" fillId="2" borderId="16">
      <alignment horizontal="center" vertical="center" wrapText="1"/>
    </xf>
    <xf numFmtId="0" fontId="5" fillId="2" borderId="17">
      <alignment vertical="center"/>
    </xf>
    <xf numFmtId="0" fontId="3" fillId="2" borderId="18">
      <alignment horizontal="left" vertical="center" wrapText="1"/>
    </xf>
    <xf numFmtId="0" fontId="3" fillId="2" borderId="19">
      <alignment horizontal="left" vertical="center" wrapText="1"/>
    </xf>
    <xf numFmtId="0" fontId="5" fillId="2" borderId="20">
      <alignment vertical="center" wrapText="1"/>
    </xf>
    <xf numFmtId="0" fontId="5" fillId="2" borderId="21">
      <alignment vertical="center"/>
    </xf>
    <xf numFmtId="0" fontId="3" fillId="2" borderId="1">
      <alignment horizontal="left" vertical="center" wrapText="1"/>
    </xf>
    <xf numFmtId="0" fontId="5" fillId="2" borderId="22">
      <alignment vertical="center"/>
    </xf>
    <xf numFmtId="0" fontId="3" fillId="2" borderId="23">
      <alignment horizontal="left" vertical="center" wrapText="1"/>
    </xf>
    <xf numFmtId="0" fontId="3" fillId="2" borderId="24">
      <alignment horizontal="left" vertical="center" wrapText="1"/>
    </xf>
    <xf numFmtId="0" fontId="3" fillId="2" borderId="25" applyAlignment="0">
      <alignment horizontal="center" vertical="center" wrapText="1"/>
    </xf>
    <xf numFmtId="0" fontId="3" fillId="2" borderId="26">
      <alignment horizontal="center" vertical="center" wrapText="1"/>
    </xf>
    <xf numFmtId="0" fontId="3" fillId="2" borderId="27">
      <alignment horizontal="center" vertical="center" wrapText="1"/>
    </xf>
    <xf numFmtId="0" fontId="5" fillId="2" borderId="28">
      <alignment vertical="center" wrapText="1"/>
    </xf>
    <xf numFmtId="0" fontId="5" fillId="0" borderId="29">
      <alignment vertical="center" wrapText="1"/>
    </xf>
    <xf numFmtId="0" fontId="5" fillId="0" borderId="30" applyFont="0" applyFill="0" applyAlignment="0">
      <alignment vertical="center" wrapText="1"/>
    </xf>
    <xf numFmtId="0" fontId="5" fillId="0" borderId="31">
      <alignment vertical="center" wrapText="1"/>
    </xf>
    <xf numFmtId="0" fontId="5" fillId="2" borderId="32">
      <alignment vertical="center" wrapText="1"/>
    </xf>
    <xf numFmtId="0" fontId="3" fillId="2" borderId="33">
      <alignment horizontal="left" vertical="center" wrapText="1"/>
    </xf>
    <xf numFmtId="0" fontId="3" fillId="2" borderId="34">
      <alignment horizontal="center" vertical="center" wrapText="1"/>
    </xf>
    <xf numFmtId="0" fontId="3" fillId="2" borderId="35">
      <alignment horizontal="center" vertical="center" wrapText="1"/>
    </xf>
    <xf numFmtId="0" fontId="5" fillId="0" borderId="32">
      <alignment vertical="center" wrapText="1"/>
    </xf>
    <xf numFmtId="0" fontId="3" fillId="2" borderId="36" applyAlignment="0">
      <alignment horizontal="center" vertical="center" wrapText="1"/>
    </xf>
    <xf numFmtId="0" fontId="3" fillId="2" borderId="37">
      <alignment horizontal="left" vertical="center" wrapText="1"/>
    </xf>
    <xf numFmtId="0" fontId="3" fillId="2" borderId="38">
      <alignment horizontal="left" vertical="center" wrapText="1"/>
    </xf>
    <xf numFmtId="0" fontId="5" fillId="2" borderId="39">
      <alignment vertical="center"/>
    </xf>
    <xf numFmtId="0" fontId="5" fillId="2" borderId="3">
      <alignment vertical="center" wrapText="1"/>
    </xf>
    <xf numFmtId="0" fontId="5" fillId="2" borderId="40">
      <alignment vertical="center" wrapText="1"/>
    </xf>
    <xf numFmtId="0" fontId="3" fillId="2" borderId="41">
      <alignment horizontal="center" vertical="center" wrapText="1"/>
    </xf>
    <xf numFmtId="0" fontId="3" fillId="2" borderId="42">
      <alignment horizontal="center" vertical="center" wrapText="1"/>
    </xf>
    <xf numFmtId="0" fontId="3" fillId="2" borderId="43" applyFont="0" applyAlignment="0">
      <alignment horizontal="center" vertical="center" wrapText="1"/>
    </xf>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8" fillId="0" borderId="0"/>
    <xf numFmtId="0" fontId="9" fillId="0" borderId="0" applyNumberFormat="0" applyFill="0" applyBorder="0" applyAlignment="0" applyProtection="0">
      <alignment vertical="top"/>
      <protection locked="0"/>
    </xf>
    <xf numFmtId="9" fontId="10" fillId="0" borderId="0" applyFont="0" applyFill="0" applyBorder="0" applyAlignment="0" applyProtection="0"/>
    <xf numFmtId="0" fontId="11" fillId="0" borderId="0"/>
    <xf numFmtId="0" fontId="12" fillId="0" borderId="0" applyNumberFormat="0" applyFill="0" applyBorder="0" applyAlignment="0" applyProtection="0"/>
    <xf numFmtId="44" fontId="11" fillId="0" borderId="0" applyFont="0" applyFill="0" applyBorder="0" applyAlignment="0" applyProtection="0"/>
    <xf numFmtId="0" fontId="13"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237">
    <xf numFmtId="0" fontId="0" fillId="0" borderId="0" xfId="0"/>
    <xf numFmtId="0" fontId="3" fillId="0" borderId="0" xfId="0" applyFont="1" applyAlignment="1">
      <alignment horizontal="left" vertical="center" wrapText="1"/>
    </xf>
    <xf numFmtId="0" fontId="7" fillId="0" borderId="0" xfId="0" applyFont="1"/>
    <xf numFmtId="0" fontId="7" fillId="0" borderId="0" xfId="0" applyFont="1" applyAlignment="1">
      <alignment horizontal="left" vertical="center" wrapText="1"/>
    </xf>
    <xf numFmtId="0" fontId="7" fillId="0" borderId="0" xfId="0" applyFont="1" applyAlignment="1">
      <alignment wrapText="1"/>
    </xf>
    <xf numFmtId="0" fontId="13" fillId="0" borderId="0" xfId="169"/>
    <xf numFmtId="39" fontId="13" fillId="0" borderId="0" xfId="169" applyNumberFormat="1"/>
    <xf numFmtId="39" fontId="13" fillId="0" borderId="0" xfId="169" applyNumberFormat="1" applyAlignment="1">
      <alignment horizontal="right" vertical="center"/>
    </xf>
    <xf numFmtId="0" fontId="15" fillId="0" borderId="0" xfId="169" applyFont="1"/>
    <xf numFmtId="0" fontId="13" fillId="0" borderId="0" xfId="169" applyAlignment="1">
      <alignment horizontal="left" vertical="center"/>
    </xf>
    <xf numFmtId="39" fontId="14" fillId="0" borderId="0" xfId="169" applyNumberFormat="1" applyFont="1" applyAlignment="1">
      <alignment vertical="center"/>
    </xf>
    <xf numFmtId="0" fontId="14" fillId="0" borderId="0" xfId="169" applyFont="1"/>
    <xf numFmtId="0" fontId="16" fillId="0" borderId="0" xfId="169" applyFont="1" applyAlignment="1">
      <alignment horizontal="center"/>
    </xf>
    <xf numFmtId="0" fontId="16" fillId="0" borderId="0" xfId="169" applyFont="1"/>
    <xf numFmtId="0" fontId="13" fillId="0" borderId="0" xfId="169" applyAlignment="1">
      <alignment horizontal="left" vertical="center" indent="1"/>
    </xf>
    <xf numFmtId="0" fontId="13" fillId="2" borderId="0" xfId="0" applyFont="1" applyFill="1" applyAlignment="1">
      <alignment vertical="center"/>
    </xf>
    <xf numFmtId="39" fontId="13" fillId="0" borderId="0" xfId="0" applyNumberFormat="1" applyFont="1" applyAlignment="1">
      <alignment vertical="center"/>
    </xf>
    <xf numFmtId="0" fontId="19" fillId="0" borderId="0" xfId="0" applyFont="1" applyAlignment="1">
      <alignment horizontal="center" vertical="center" wrapText="1"/>
    </xf>
    <xf numFmtId="0" fontId="21" fillId="0" borderId="0" xfId="0" applyFont="1" applyAlignment="1">
      <alignment horizontal="center" vertical="center" wrapText="1"/>
    </xf>
    <xf numFmtId="0" fontId="20" fillId="0" borderId="0" xfId="169" applyFont="1" applyAlignment="1">
      <alignment horizontal="left" vertical="center"/>
    </xf>
    <xf numFmtId="39" fontId="20" fillId="0" borderId="0" xfId="169" applyNumberFormat="1" applyFont="1" applyAlignment="1">
      <alignment horizontal="center" vertical="center"/>
    </xf>
    <xf numFmtId="0" fontId="22" fillId="0" borderId="0" xfId="169" applyFont="1" applyAlignment="1">
      <alignment horizontal="left" vertical="center"/>
    </xf>
    <xf numFmtId="0" fontId="18" fillId="0" borderId="0" xfId="169" applyFont="1"/>
    <xf numFmtId="0" fontId="23" fillId="3" borderId="0" xfId="0" applyFont="1" applyFill="1" applyAlignment="1">
      <alignment horizontal="left" vertical="center" wrapText="1"/>
    </xf>
    <xf numFmtId="39" fontId="13" fillId="0" borderId="0" xfId="169" applyNumberFormat="1" applyAlignment="1">
      <alignment horizontal="center"/>
    </xf>
    <xf numFmtId="1" fontId="20" fillId="0" borderId="0" xfId="0" applyNumberFormat="1" applyFont="1" applyAlignment="1">
      <alignment horizontal="center" vertical="center"/>
    </xf>
    <xf numFmtId="0" fontId="20" fillId="0" borderId="0" xfId="0" applyFont="1" applyAlignment="1">
      <alignment horizontal="center" vertical="center"/>
    </xf>
    <xf numFmtId="37" fontId="20" fillId="0" borderId="0" xfId="0" applyNumberFormat="1" applyFont="1" applyAlignment="1">
      <alignment horizontal="center" vertical="center"/>
    </xf>
    <xf numFmtId="39" fontId="20" fillId="0" borderId="0" xfId="169" applyNumberFormat="1" applyFont="1" applyAlignment="1">
      <alignment horizontal="center"/>
    </xf>
    <xf numFmtId="0" fontId="16" fillId="0" borderId="0" xfId="169" applyFont="1" applyAlignment="1">
      <alignment vertical="top" wrapText="1"/>
    </xf>
    <xf numFmtId="0" fontId="13" fillId="0" borderId="0" xfId="169" applyAlignment="1">
      <alignment horizontal="right"/>
    </xf>
    <xf numFmtId="0" fontId="25" fillId="0" borderId="0" xfId="169" applyFont="1" applyAlignment="1">
      <alignment vertical="center" wrapText="1"/>
    </xf>
    <xf numFmtId="39" fontId="17" fillId="0" borderId="0" xfId="169" applyNumberFormat="1" applyFont="1" applyAlignment="1">
      <alignment horizontal="left"/>
    </xf>
    <xf numFmtId="0" fontId="26" fillId="0" borderId="0" xfId="169" applyFont="1"/>
    <xf numFmtId="14" fontId="0" fillId="0" borderId="0" xfId="0" applyNumberFormat="1"/>
    <xf numFmtId="164" fontId="0" fillId="0" borderId="0" xfId="0" applyNumberFormat="1"/>
    <xf numFmtId="0" fontId="13" fillId="0" borderId="0" xfId="169" applyAlignment="1">
      <alignment horizontal="center"/>
    </xf>
    <xf numFmtId="0" fontId="13" fillId="2" borderId="0" xfId="0" applyFont="1" applyFill="1" applyAlignment="1">
      <alignment horizontal="right" vertical="center"/>
    </xf>
    <xf numFmtId="0" fontId="13" fillId="0" borderId="0" xfId="169" applyAlignment="1">
      <alignment horizontal="right" vertical="center"/>
    </xf>
    <xf numFmtId="0" fontId="4" fillId="0" borderId="0" xfId="1" applyAlignment="1">
      <alignment horizontal="center" vertical="center"/>
    </xf>
    <xf numFmtId="0" fontId="19" fillId="0" borderId="0" xfId="0" applyFont="1" applyAlignment="1" applyProtection="1">
      <alignment horizontal="center" vertical="center" wrapText="1"/>
      <protection locked="0"/>
    </xf>
    <xf numFmtId="39" fontId="13" fillId="0" borderId="0" xfId="169" applyNumberFormat="1" applyAlignment="1" applyProtection="1">
      <alignment horizontal="right" vertical="center"/>
      <protection locked="0"/>
    </xf>
    <xf numFmtId="39" fontId="13" fillId="0" borderId="0" xfId="169" applyNumberFormat="1" applyProtection="1">
      <protection locked="0"/>
    </xf>
    <xf numFmtId="0" fontId="27" fillId="6" borderId="0" xfId="0" applyFont="1" applyFill="1" applyAlignment="1">
      <alignment horizontal="center" vertical="center" wrapText="1"/>
    </xf>
    <xf numFmtId="0" fontId="27" fillId="6" borderId="0" xfId="0" applyFont="1" applyFill="1" applyAlignment="1">
      <alignment vertical="center" wrapText="1"/>
    </xf>
    <xf numFmtId="0" fontId="27" fillId="5" borderId="0" xfId="0" applyFont="1" applyFill="1" applyAlignment="1">
      <alignment horizontal="center" vertical="center" wrapText="1"/>
    </xf>
    <xf numFmtId="0" fontId="27" fillId="5" borderId="0" xfId="0" applyFont="1" applyFill="1" applyAlignment="1">
      <alignment vertical="center" wrapText="1"/>
    </xf>
    <xf numFmtId="0" fontId="28" fillId="6" borderId="0" xfId="0" applyFont="1" applyFill="1" applyAlignment="1">
      <alignment vertical="center" wrapText="1"/>
    </xf>
    <xf numFmtId="0" fontId="28" fillId="5" borderId="0" xfId="0" applyFont="1" applyFill="1" applyAlignment="1">
      <alignment vertical="center" wrapText="1"/>
    </xf>
    <xf numFmtId="0" fontId="29" fillId="8" borderId="0" xfId="0" applyFont="1" applyFill="1" applyAlignment="1">
      <alignment horizontal="center" vertical="center" wrapText="1"/>
    </xf>
    <xf numFmtId="0" fontId="29" fillId="6" borderId="0" xfId="0" applyFont="1" applyFill="1" applyAlignment="1">
      <alignment vertical="center" wrapText="1"/>
    </xf>
    <xf numFmtId="0" fontId="29" fillId="9" borderId="0" xfId="0" applyFont="1" applyFill="1" applyAlignment="1">
      <alignment horizontal="center" vertical="center" wrapText="1"/>
    </xf>
    <xf numFmtId="0" fontId="29" fillId="5" borderId="0" xfId="0" applyFont="1" applyFill="1" applyAlignment="1">
      <alignment vertical="center" wrapText="1"/>
    </xf>
    <xf numFmtId="0" fontId="29" fillId="10" borderId="0" xfId="0" applyFont="1" applyFill="1" applyAlignment="1">
      <alignment horizontal="center" vertical="center" wrapText="1"/>
    </xf>
    <xf numFmtId="0" fontId="31" fillId="5" borderId="0" xfId="0" applyFont="1" applyFill="1" applyAlignment="1">
      <alignment vertical="center" wrapText="1"/>
    </xf>
    <xf numFmtId="0" fontId="13" fillId="0" borderId="0" xfId="169" applyAlignment="1">
      <alignment wrapText="1"/>
    </xf>
    <xf numFmtId="0" fontId="33" fillId="6" borderId="0" xfId="0" applyFont="1" applyFill="1" applyAlignment="1">
      <alignment vertical="center" wrapText="1"/>
    </xf>
    <xf numFmtId="0" fontId="33" fillId="5" borderId="0" xfId="0" applyFont="1" applyFill="1" applyAlignment="1">
      <alignment vertical="center" wrapText="1"/>
    </xf>
    <xf numFmtId="0" fontId="31" fillId="6" borderId="0" xfId="0" applyFont="1" applyFill="1" applyAlignment="1">
      <alignment vertical="center" wrapText="1"/>
    </xf>
    <xf numFmtId="0" fontId="20" fillId="0" borderId="46" xfId="169" applyFont="1" applyBorder="1" applyAlignment="1">
      <alignment horizontal="center"/>
    </xf>
    <xf numFmtId="0" fontId="37" fillId="0" borderId="0" xfId="169" applyFont="1" applyAlignment="1">
      <alignment vertical="center"/>
    </xf>
    <xf numFmtId="39" fontId="44" fillId="0" borderId="0" xfId="169" applyNumberFormat="1" applyFont="1" applyAlignment="1">
      <alignment horizontal="left"/>
    </xf>
    <xf numFmtId="0" fontId="33" fillId="21" borderId="0" xfId="0" applyFont="1" applyFill="1" applyAlignment="1">
      <alignment horizontal="left" vertical="center"/>
    </xf>
    <xf numFmtId="0" fontId="0" fillId="18" borderId="0" xfId="0" applyFill="1"/>
    <xf numFmtId="9" fontId="7" fillId="0" borderId="0" xfId="0" quotePrefix="1" applyNumberFormat="1" applyFont="1" applyAlignment="1">
      <alignment horizontal="left"/>
    </xf>
    <xf numFmtId="0" fontId="46" fillId="0" borderId="0" xfId="169" applyFont="1"/>
    <xf numFmtId="0" fontId="36" fillId="0" borderId="0" xfId="0" applyFont="1"/>
    <xf numFmtId="0" fontId="27" fillId="0" borderId="0" xfId="0" applyFont="1" applyAlignment="1">
      <alignment vertical="center"/>
    </xf>
    <xf numFmtId="0" fontId="27" fillId="0" borderId="0" xfId="0" applyFont="1"/>
    <xf numFmtId="0" fontId="29" fillId="0" borderId="0" xfId="0" applyFont="1"/>
    <xf numFmtId="0" fontId="4" fillId="0" borderId="0" xfId="1" applyFill="1"/>
    <xf numFmtId="0" fontId="37" fillId="14" borderId="0" xfId="169" applyFont="1" applyFill="1" applyAlignment="1">
      <alignment vertical="top"/>
    </xf>
    <xf numFmtId="0" fontId="41" fillId="12" borderId="0" xfId="169" applyFont="1" applyFill="1"/>
    <xf numFmtId="0" fontId="42" fillId="0" borderId="0" xfId="0" applyFont="1" applyAlignment="1">
      <alignment vertical="center"/>
    </xf>
    <xf numFmtId="0" fontId="48" fillId="0" borderId="0" xfId="0" applyFont="1" applyAlignment="1">
      <alignment horizontal="right" vertical="center"/>
    </xf>
    <xf numFmtId="0" fontId="37" fillId="11" borderId="0" xfId="169" applyFont="1" applyFill="1"/>
    <xf numFmtId="0" fontId="37" fillId="12" borderId="0" xfId="169" applyFont="1" applyFill="1"/>
    <xf numFmtId="0" fontId="37" fillId="13" borderId="0" xfId="169" applyFont="1" applyFill="1" applyAlignment="1">
      <alignment vertical="top"/>
    </xf>
    <xf numFmtId="9" fontId="45" fillId="23" borderId="0" xfId="165" applyFont="1" applyFill="1" applyBorder="1" applyAlignment="1">
      <alignment horizontal="center" vertical="center"/>
    </xf>
    <xf numFmtId="0" fontId="41" fillId="23" borderId="0" xfId="169" applyFont="1" applyFill="1"/>
    <xf numFmtId="0" fontId="13" fillId="23" borderId="0" xfId="169" applyFill="1" applyAlignment="1">
      <alignment horizontal="right" vertical="center"/>
    </xf>
    <xf numFmtId="37" fontId="13" fillId="23" borderId="0" xfId="169" applyNumberFormat="1" applyFill="1" applyAlignment="1">
      <alignment horizontal="center" vertical="center"/>
    </xf>
    <xf numFmtId="37" fontId="13" fillId="23" borderId="0" xfId="169" applyNumberFormat="1" applyFill="1" applyAlignment="1">
      <alignment horizontal="center"/>
    </xf>
    <xf numFmtId="0" fontId="38" fillId="23" borderId="0" xfId="169" applyFont="1" applyFill="1" applyAlignment="1">
      <alignment horizontal="center" wrapText="1"/>
    </xf>
    <xf numFmtId="39" fontId="13" fillId="23" borderId="0" xfId="169" applyNumberFormat="1" applyFill="1"/>
    <xf numFmtId="0" fontId="13" fillId="23" borderId="0" xfId="169" applyFill="1"/>
    <xf numFmtId="9" fontId="24" fillId="23" borderId="0" xfId="165" applyFont="1" applyFill="1" applyBorder="1" applyAlignment="1"/>
    <xf numFmtId="0" fontId="39" fillId="23" borderId="0" xfId="169" applyFont="1" applyFill="1" applyAlignment="1">
      <alignment horizontal="right" vertical="center"/>
    </xf>
    <xf numFmtId="39" fontId="39" fillId="23" borderId="0" xfId="169" applyNumberFormat="1" applyFont="1" applyFill="1" applyAlignment="1">
      <alignment horizontal="center" vertical="center"/>
    </xf>
    <xf numFmtId="39" fontId="39" fillId="23" borderId="0" xfId="169" applyNumberFormat="1" applyFont="1" applyFill="1" applyAlignment="1">
      <alignment horizontal="center" vertical="center" wrapText="1"/>
    </xf>
    <xf numFmtId="39" fontId="39" fillId="23" borderId="0" xfId="169" applyNumberFormat="1" applyFont="1" applyFill="1" applyAlignment="1">
      <alignment horizontal="center" wrapText="1"/>
    </xf>
    <xf numFmtId="0" fontId="40" fillId="23" borderId="0" xfId="169" applyFont="1" applyFill="1" applyAlignment="1">
      <alignment horizontal="right"/>
    </xf>
    <xf numFmtId="37" fontId="40" fillId="23" borderId="0" xfId="169" applyNumberFormat="1" applyFont="1" applyFill="1" applyAlignment="1">
      <alignment horizontal="center"/>
    </xf>
    <xf numFmtId="39" fontId="40" fillId="23" borderId="0" xfId="169" applyNumberFormat="1" applyFont="1" applyFill="1" applyAlignment="1">
      <alignment horizontal="right"/>
    </xf>
    <xf numFmtId="0" fontId="40" fillId="23" borderId="0" xfId="169" applyFont="1" applyFill="1" applyAlignment="1">
      <alignment horizontal="right" vertical="center"/>
    </xf>
    <xf numFmtId="37" fontId="40" fillId="23" borderId="0" xfId="169" applyNumberFormat="1" applyFont="1" applyFill="1" applyAlignment="1">
      <alignment horizontal="center" vertical="center"/>
    </xf>
    <xf numFmtId="37" fontId="39" fillId="23" borderId="0" xfId="169" applyNumberFormat="1" applyFont="1" applyFill="1" applyAlignment="1">
      <alignment horizontal="center"/>
    </xf>
    <xf numFmtId="39" fontId="13" fillId="23" borderId="0" xfId="169" applyNumberFormat="1" applyFill="1" applyAlignment="1">
      <alignment horizontal="left"/>
    </xf>
    <xf numFmtId="0" fontId="49" fillId="0" borderId="0" xfId="0" applyFont="1" applyAlignment="1">
      <alignment horizontal="left" vertical="center"/>
    </xf>
    <xf numFmtId="0" fontId="35" fillId="0" borderId="0" xfId="169" applyFont="1" applyAlignment="1">
      <alignment vertical="center" wrapText="1"/>
    </xf>
    <xf numFmtId="0" fontId="37" fillId="15" borderId="0" xfId="169" applyFont="1" applyFill="1" applyAlignment="1">
      <alignment vertical="top"/>
    </xf>
    <xf numFmtId="0" fontId="13" fillId="16" borderId="0" xfId="169" applyFill="1"/>
    <xf numFmtId="0" fontId="13" fillId="17" borderId="0" xfId="169" applyFill="1"/>
    <xf numFmtId="0" fontId="13" fillId="18" borderId="0" xfId="169" applyFill="1"/>
    <xf numFmtId="0" fontId="13" fillId="19" borderId="0" xfId="169" applyFill="1"/>
    <xf numFmtId="0" fontId="13" fillId="20" borderId="0" xfId="169" applyFill="1"/>
    <xf numFmtId="0" fontId="13" fillId="12" borderId="0" xfId="169" applyFill="1"/>
    <xf numFmtId="0" fontId="52" fillId="24" borderId="0" xfId="0" applyFont="1" applyFill="1" applyAlignment="1">
      <alignment horizontal="left"/>
    </xf>
    <xf numFmtId="0" fontId="13" fillId="0" borderId="0" xfId="0" applyFont="1"/>
    <xf numFmtId="0" fontId="13" fillId="0" borderId="0" xfId="0" applyFont="1" applyAlignment="1">
      <alignment vertical="top" wrapText="1"/>
    </xf>
    <xf numFmtId="0" fontId="32" fillId="0" borderId="0" xfId="0" applyFont="1"/>
    <xf numFmtId="0" fontId="53" fillId="0" borderId="0" xfId="0" applyFont="1"/>
    <xf numFmtId="39" fontId="17" fillId="0" borderId="45" xfId="169" applyNumberFormat="1" applyFont="1" applyBorder="1" applyAlignment="1" applyProtection="1">
      <alignment horizontal="left"/>
      <protection locked="0"/>
    </xf>
    <xf numFmtId="0" fontId="13" fillId="0" borderId="0" xfId="0" applyFont="1" applyAlignment="1">
      <alignment horizontal="left" vertical="center" shrinkToFit="1"/>
    </xf>
    <xf numFmtId="0" fontId="13" fillId="0" borderId="0" xfId="0" applyFont="1" applyAlignment="1">
      <alignment horizontal="left" vertical="center"/>
    </xf>
    <xf numFmtId="0" fontId="27" fillId="2" borderId="0" xfId="0" applyFont="1" applyFill="1" applyAlignment="1">
      <alignment vertical="center"/>
    </xf>
    <xf numFmtId="0" fontId="54" fillId="23" borderId="0" xfId="0" applyFont="1" applyFill="1"/>
    <xf numFmtId="0" fontId="51" fillId="23" borderId="0" xfId="0" applyFont="1" applyFill="1"/>
    <xf numFmtId="0" fontId="58" fillId="0" borderId="45" xfId="169" applyFont="1" applyBorder="1" applyAlignment="1">
      <alignment vertical="center" wrapText="1"/>
    </xf>
    <xf numFmtId="0" fontId="59" fillId="0" borderId="48" xfId="169" applyFont="1" applyBorder="1" applyAlignment="1">
      <alignment vertical="center" wrapText="1"/>
    </xf>
    <xf numFmtId="0" fontId="56" fillId="0" borderId="52" xfId="0" applyFont="1" applyBorder="1"/>
    <xf numFmtId="0" fontId="58" fillId="0" borderId="0" xfId="169" applyFont="1" applyAlignment="1">
      <alignment vertical="center" wrapText="1"/>
    </xf>
    <xf numFmtId="0" fontId="59" fillId="0" borderId="51" xfId="169" applyFont="1" applyBorder="1" applyAlignment="1">
      <alignment vertical="center" wrapText="1"/>
    </xf>
    <xf numFmtId="0" fontId="56" fillId="0" borderId="52" xfId="0" applyFont="1" applyBorder="1" applyAlignment="1">
      <alignment vertical="top"/>
    </xf>
    <xf numFmtId="0" fontId="61" fillId="0" borderId="0" xfId="169" applyFont="1"/>
    <xf numFmtId="0" fontId="39" fillId="23" borderId="0" xfId="0" applyFont="1" applyFill="1"/>
    <xf numFmtId="0" fontId="0" fillId="0" borderId="0" xfId="0" applyAlignment="1">
      <alignment wrapText="1"/>
    </xf>
    <xf numFmtId="0" fontId="64" fillId="0" borderId="0" xfId="0" applyFont="1" applyAlignment="1">
      <alignment horizontal="left" vertical="center" wrapText="1"/>
    </xf>
    <xf numFmtId="0" fontId="64" fillId="0" borderId="53" xfId="0" applyFont="1" applyBorder="1" applyAlignment="1">
      <alignment horizontal="left" vertical="center" wrapText="1"/>
    </xf>
    <xf numFmtId="0" fontId="63" fillId="0" borderId="54" xfId="0" applyFont="1" applyBorder="1" applyAlignment="1">
      <alignment vertical="top" wrapText="1"/>
    </xf>
    <xf numFmtId="0" fontId="65" fillId="0" borderId="55" xfId="0" applyFont="1" applyBorder="1" applyAlignment="1">
      <alignment vertical="top" wrapText="1"/>
    </xf>
    <xf numFmtId="0" fontId="31" fillId="0" borderId="0" xfId="0" applyFont="1"/>
    <xf numFmtId="0" fontId="66" fillId="4" borderId="0" xfId="0" applyFont="1" applyFill="1" applyAlignment="1">
      <alignment vertical="center"/>
    </xf>
    <xf numFmtId="0" fontId="1" fillId="0" borderId="0" xfId="0" applyFont="1"/>
    <xf numFmtId="0" fontId="4" fillId="2" borderId="0" xfId="1" applyFill="1" applyAlignment="1">
      <alignment vertical="center"/>
    </xf>
    <xf numFmtId="0" fontId="68" fillId="2" borderId="0" xfId="1" applyFont="1" applyFill="1" applyAlignment="1">
      <alignment vertical="center"/>
    </xf>
    <xf numFmtId="0" fontId="4" fillId="6" borderId="0" xfId="1" applyFill="1" applyAlignment="1">
      <alignment vertical="center" wrapText="1"/>
    </xf>
    <xf numFmtId="0" fontId="69" fillId="2" borderId="0" xfId="1" applyFont="1" applyFill="1" applyAlignment="1">
      <alignment vertical="center"/>
    </xf>
    <xf numFmtId="0" fontId="4" fillId="5" borderId="0" xfId="1" applyFill="1"/>
    <xf numFmtId="0" fontId="71" fillId="6" borderId="0" xfId="1" applyFont="1" applyFill="1" applyAlignment="1">
      <alignment vertical="center" wrapText="1"/>
    </xf>
    <xf numFmtId="0" fontId="71" fillId="6" borderId="0" xfId="1" applyFont="1" applyFill="1"/>
    <xf numFmtId="0" fontId="71" fillId="5" borderId="0" xfId="1" applyFont="1" applyFill="1"/>
    <xf numFmtId="0" fontId="27" fillId="18" borderId="0" xfId="0" applyFont="1" applyFill="1"/>
    <xf numFmtId="0" fontId="71" fillId="5" borderId="0" xfId="1" applyFont="1" applyFill="1" applyAlignment="1">
      <alignment vertical="center" wrapText="1"/>
    </xf>
    <xf numFmtId="0" fontId="74" fillId="0" borderId="0" xfId="169" applyFont="1" applyAlignment="1">
      <alignment vertical="top" wrapText="1"/>
    </xf>
    <xf numFmtId="0" fontId="4" fillId="0" borderId="0" xfId="1" applyFill="1" applyAlignment="1">
      <alignment horizontal="right"/>
    </xf>
    <xf numFmtId="0" fontId="33" fillId="6" borderId="0" xfId="0" applyFont="1" applyFill="1" applyAlignment="1">
      <alignment vertical="top" wrapText="1"/>
    </xf>
    <xf numFmtId="0" fontId="33" fillId="5" borderId="0" xfId="0" applyFont="1" applyFill="1" applyAlignment="1">
      <alignment vertical="top" wrapText="1"/>
    </xf>
    <xf numFmtId="0" fontId="27" fillId="5" borderId="0" xfId="0" applyFont="1" applyFill="1" applyAlignment="1">
      <alignment vertical="top" wrapText="1"/>
    </xf>
    <xf numFmtId="0" fontId="28" fillId="6" borderId="0" xfId="0" applyFont="1" applyFill="1" applyAlignment="1">
      <alignment vertical="top" wrapText="1"/>
    </xf>
    <xf numFmtId="0" fontId="28" fillId="5" borderId="0" xfId="0" applyFont="1" applyFill="1" applyAlignment="1">
      <alignment vertical="top" wrapText="1"/>
    </xf>
    <xf numFmtId="0" fontId="76" fillId="11" borderId="0" xfId="1" applyFont="1" applyFill="1" applyBorder="1" applyAlignment="1">
      <alignment horizontal="center"/>
    </xf>
    <xf numFmtId="0" fontId="76" fillId="12" borderId="0" xfId="1" applyFont="1" applyFill="1" applyBorder="1" applyAlignment="1">
      <alignment horizontal="center"/>
    </xf>
    <xf numFmtId="0" fontId="76" fillId="13" borderId="0" xfId="1" applyFont="1" applyFill="1" applyBorder="1" applyAlignment="1">
      <alignment horizontal="center"/>
    </xf>
    <xf numFmtId="0" fontId="76" fillId="14" borderId="0" xfId="1" applyFont="1" applyFill="1" applyBorder="1" applyAlignment="1">
      <alignment horizontal="center"/>
    </xf>
    <xf numFmtId="0" fontId="69" fillId="0" borderId="0" xfId="0" applyFont="1" applyAlignment="1">
      <alignment vertical="top" wrapText="1"/>
    </xf>
    <xf numFmtId="0" fontId="69" fillId="0" borderId="44" xfId="0" applyFont="1" applyBorder="1" applyAlignment="1">
      <alignment vertical="center"/>
    </xf>
    <xf numFmtId="0" fontId="69" fillId="0" borderId="45" xfId="0" applyFont="1" applyBorder="1" applyAlignment="1">
      <alignment vertical="top" wrapText="1"/>
    </xf>
    <xf numFmtId="0" fontId="69" fillId="0" borderId="49" xfId="0" applyFont="1" applyBorder="1" applyAlignment="1">
      <alignment horizontal="left" vertical="top" wrapText="1"/>
    </xf>
    <xf numFmtId="0" fontId="69" fillId="0" borderId="48" xfId="0" applyFont="1" applyBorder="1" applyAlignment="1">
      <alignment vertical="top" wrapText="1"/>
    </xf>
    <xf numFmtId="0" fontId="70" fillId="0" borderId="44" xfId="0" applyFont="1" applyBorder="1" applyAlignment="1" applyProtection="1">
      <alignment horizontal="left" vertical="center" shrinkToFit="1"/>
      <protection locked="0"/>
    </xf>
    <xf numFmtId="0" fontId="69" fillId="0" borderId="0" xfId="169" applyFont="1"/>
    <xf numFmtId="0" fontId="69" fillId="0" borderId="52" xfId="0" applyFont="1" applyBorder="1" applyAlignment="1">
      <alignment vertical="top" wrapText="1"/>
    </xf>
    <xf numFmtId="0" fontId="79" fillId="0" borderId="0" xfId="1" applyFont="1" applyFill="1" applyAlignment="1">
      <alignment horizontal="right"/>
    </xf>
    <xf numFmtId="0" fontId="4" fillId="0" borderId="0" xfId="1" applyAlignment="1">
      <alignment horizontal="right"/>
    </xf>
    <xf numFmtId="0" fontId="27" fillId="6" borderId="0" xfId="0" applyFont="1" applyFill="1" applyAlignment="1">
      <alignment wrapText="1"/>
    </xf>
    <xf numFmtId="0" fontId="71" fillId="6" borderId="0" xfId="1" applyFont="1" applyFill="1" applyAlignment="1">
      <alignment vertical="top"/>
    </xf>
    <xf numFmtId="0" fontId="71" fillId="5" borderId="0" xfId="1" applyFont="1" applyFill="1" applyAlignment="1">
      <alignment vertical="top"/>
    </xf>
    <xf numFmtId="0" fontId="71" fillId="6" borderId="0" xfId="1" applyFont="1" applyFill="1" applyAlignment="1">
      <alignment vertical="top" wrapText="1"/>
    </xf>
    <xf numFmtId="0" fontId="57" fillId="0" borderId="49" xfId="0" applyFont="1" applyBorder="1"/>
    <xf numFmtId="39" fontId="0" fillId="0" borderId="0" xfId="0" applyNumberFormat="1"/>
    <xf numFmtId="0" fontId="4" fillId="0" borderId="44" xfId="1" applyBorder="1" applyAlignment="1" applyProtection="1">
      <alignment horizontal="left" vertical="center" shrinkToFit="1"/>
      <protection locked="0"/>
    </xf>
    <xf numFmtId="0" fontId="4" fillId="6" borderId="0" xfId="1" applyFill="1" applyAlignment="1">
      <alignment vertical="top"/>
    </xf>
    <xf numFmtId="0" fontId="4" fillId="0" borderId="0" xfId="1"/>
    <xf numFmtId="0" fontId="4" fillId="6" borderId="0" xfId="1" applyFill="1" applyAlignment="1">
      <alignment vertical="center"/>
    </xf>
    <xf numFmtId="0" fontId="4" fillId="6" borderId="0" xfId="1" applyFill="1"/>
    <xf numFmtId="0" fontId="0" fillId="27" borderId="0" xfId="0" applyFill="1"/>
    <xf numFmtId="0" fontId="4" fillId="27" borderId="0" xfId="1" applyFill="1"/>
    <xf numFmtId="0" fontId="39" fillId="23" borderId="0" xfId="169" applyFont="1" applyFill="1" applyAlignment="1">
      <alignment horizontal="center" vertical="center"/>
    </xf>
    <xf numFmtId="0" fontId="80" fillId="0" borderId="0" xfId="169" applyFont="1" applyAlignment="1">
      <alignment horizontal="left" vertical="top" wrapText="1"/>
    </xf>
    <xf numFmtId="0" fontId="49" fillId="0" borderId="0" xfId="0" applyFont="1" applyAlignment="1">
      <alignment horizontal="left" vertical="center"/>
    </xf>
    <xf numFmtId="0" fontId="69" fillId="0" borderId="0" xfId="0" applyFont="1" applyAlignment="1">
      <alignment horizontal="left" vertical="top" wrapText="1"/>
    </xf>
    <xf numFmtId="0" fontId="4" fillId="0" borderId="44" xfId="1" applyBorder="1" applyAlignment="1" applyProtection="1">
      <alignment horizontal="left" vertical="center" shrinkToFit="1"/>
      <protection locked="0"/>
    </xf>
    <xf numFmtId="0" fontId="70" fillId="0" borderId="44" xfId="0" applyFont="1" applyBorder="1" applyAlignment="1" applyProtection="1">
      <alignment horizontal="left" vertical="center" shrinkToFit="1"/>
      <protection locked="0"/>
    </xf>
    <xf numFmtId="0" fontId="69" fillId="0" borderId="49" xfId="0" applyFont="1" applyBorder="1" applyAlignment="1">
      <alignment horizontal="left" vertical="top" wrapText="1"/>
    </xf>
    <xf numFmtId="0" fontId="69" fillId="0" borderId="45" xfId="0" applyFont="1" applyBorder="1" applyAlignment="1">
      <alignment horizontal="left" vertical="top" wrapText="1"/>
    </xf>
    <xf numFmtId="0" fontId="70" fillId="0" borderId="47" xfId="0" applyFont="1" applyBorder="1" applyAlignment="1" applyProtection="1">
      <alignment horizontal="center" vertical="center"/>
      <protection locked="0"/>
    </xf>
    <xf numFmtId="0" fontId="70" fillId="0" borderId="44" xfId="0" applyFont="1" applyBorder="1" applyAlignment="1" applyProtection="1">
      <alignment horizontal="center" vertical="center"/>
      <protection locked="0"/>
    </xf>
    <xf numFmtId="0" fontId="55" fillId="23" borderId="0" xfId="0" applyFont="1" applyFill="1" applyAlignment="1">
      <alignment horizontal="left"/>
    </xf>
    <xf numFmtId="164" fontId="70" fillId="0" borderId="47" xfId="0" applyNumberFormat="1" applyFont="1" applyBorder="1" applyAlignment="1" applyProtection="1">
      <alignment horizontal="center" vertical="center" shrinkToFit="1"/>
      <protection locked="0"/>
    </xf>
    <xf numFmtId="164" fontId="70" fillId="0" borderId="44" xfId="0" applyNumberFormat="1" applyFont="1" applyBorder="1" applyAlignment="1" applyProtection="1">
      <alignment horizontal="center" vertical="center" shrinkToFit="1"/>
      <protection locked="0"/>
    </xf>
    <xf numFmtId="0" fontId="43" fillId="0" borderId="45" xfId="169" applyFont="1" applyBorder="1" applyAlignment="1">
      <alignment horizontal="center"/>
    </xf>
    <xf numFmtId="0" fontId="78" fillId="16" borderId="0" xfId="169" applyFont="1" applyFill="1" applyAlignment="1">
      <alignment horizontal="left" vertical="center" wrapText="1"/>
    </xf>
    <xf numFmtId="14" fontId="70" fillId="0" borderId="47" xfId="0" applyNumberFormat="1" applyFont="1" applyBorder="1" applyAlignment="1" applyProtection="1">
      <alignment horizontal="center" vertical="center"/>
      <protection locked="0"/>
    </xf>
    <xf numFmtId="14" fontId="70" fillId="0" borderId="50" xfId="0" applyNumberFormat="1" applyFont="1" applyBorder="1" applyAlignment="1" applyProtection="1">
      <alignment horizontal="center" vertical="center"/>
      <protection locked="0"/>
    </xf>
    <xf numFmtId="0" fontId="37" fillId="11" borderId="0" xfId="169" applyFont="1" applyFill="1"/>
    <xf numFmtId="0" fontId="37" fillId="12" borderId="0" xfId="169" applyFont="1" applyFill="1"/>
    <xf numFmtId="0" fontId="60" fillId="0" borderId="47" xfId="0" applyFont="1" applyBorder="1" applyAlignment="1">
      <alignment horizontal="left" vertical="top" wrapText="1"/>
    </xf>
    <xf numFmtId="0" fontId="60" fillId="0" borderId="44" xfId="0" applyFont="1" applyBorder="1" applyAlignment="1">
      <alignment horizontal="left" vertical="top" wrapText="1"/>
    </xf>
    <xf numFmtId="0" fontId="60" fillId="0" borderId="50" xfId="0" applyFont="1" applyBorder="1" applyAlignment="1">
      <alignment horizontal="left" vertical="top" wrapText="1"/>
    </xf>
    <xf numFmtId="0" fontId="16" fillId="0" borderId="0" xfId="169" applyFont="1" applyAlignment="1">
      <alignment vertical="top"/>
    </xf>
    <xf numFmtId="0" fontId="78" fillId="19" borderId="0" xfId="169" applyFont="1" applyFill="1" applyAlignment="1">
      <alignment vertical="top" wrapText="1"/>
    </xf>
    <xf numFmtId="0" fontId="78" fillId="18" borderId="0" xfId="169" applyFont="1" applyFill="1" applyAlignment="1">
      <alignment vertical="top" wrapText="1"/>
    </xf>
    <xf numFmtId="0" fontId="77" fillId="17" borderId="0" xfId="169" applyFont="1" applyFill="1" applyAlignment="1">
      <alignment vertical="center" wrapText="1"/>
    </xf>
    <xf numFmtId="0" fontId="37" fillId="14" borderId="0" xfId="169" applyFont="1" applyFill="1" applyAlignment="1">
      <alignment horizontal="left" vertical="top"/>
    </xf>
    <xf numFmtId="0" fontId="13" fillId="20" borderId="49" xfId="169" applyFill="1" applyBorder="1" applyAlignment="1" applyProtection="1">
      <alignment horizontal="left" vertical="top"/>
      <protection locked="0"/>
    </xf>
    <xf numFmtId="0" fontId="13" fillId="20" borderId="45" xfId="169" applyFill="1" applyBorder="1" applyAlignment="1" applyProtection="1">
      <alignment horizontal="left" vertical="top"/>
      <protection locked="0"/>
    </xf>
    <xf numFmtId="0" fontId="13" fillId="20" borderId="48" xfId="169" applyFill="1" applyBorder="1" applyAlignment="1" applyProtection="1">
      <alignment horizontal="left" vertical="top"/>
      <protection locked="0"/>
    </xf>
    <xf numFmtId="0" fontId="13" fillId="20" borderId="52" xfId="169" applyFill="1" applyBorder="1" applyAlignment="1" applyProtection="1">
      <alignment horizontal="left" vertical="top"/>
      <protection locked="0"/>
    </xf>
    <xf numFmtId="0" fontId="13" fillId="20" borderId="0" xfId="169" applyFill="1" applyAlignment="1" applyProtection="1">
      <alignment horizontal="left" vertical="top"/>
      <protection locked="0"/>
    </xf>
    <xf numFmtId="0" fontId="13" fillId="20" borderId="51" xfId="169" applyFill="1" applyBorder="1" applyAlignment="1" applyProtection="1">
      <alignment horizontal="left" vertical="top"/>
      <protection locked="0"/>
    </xf>
    <xf numFmtId="0" fontId="13" fillId="20" borderId="47" xfId="169" applyFill="1" applyBorder="1" applyAlignment="1" applyProtection="1">
      <alignment horizontal="left" vertical="top"/>
      <protection locked="0"/>
    </xf>
    <xf numFmtId="0" fontId="13" fillId="20" borderId="44" xfId="169" applyFill="1" applyBorder="1" applyAlignment="1" applyProtection="1">
      <alignment horizontal="left" vertical="top"/>
      <protection locked="0"/>
    </xf>
    <xf numFmtId="0" fontId="13" fillId="20" borderId="50" xfId="169" applyFill="1" applyBorder="1" applyAlignment="1" applyProtection="1">
      <alignment horizontal="left" vertical="top"/>
      <protection locked="0"/>
    </xf>
    <xf numFmtId="0" fontId="69" fillId="22" borderId="0" xfId="169" applyFont="1" applyFill="1" applyAlignment="1">
      <alignment horizontal="left" vertical="top" wrapText="1"/>
    </xf>
    <xf numFmtId="0" fontId="69" fillId="22" borderId="44" xfId="169" applyFont="1" applyFill="1" applyBorder="1" applyAlignment="1">
      <alignment horizontal="left" vertical="top" wrapText="1"/>
    </xf>
    <xf numFmtId="0" fontId="37" fillId="13" borderId="0" xfId="169" applyFont="1" applyFill="1" applyAlignment="1">
      <alignment vertical="top"/>
    </xf>
    <xf numFmtId="165" fontId="70" fillId="0" borderId="47" xfId="0" applyNumberFormat="1" applyFont="1" applyBorder="1" applyAlignment="1" applyProtection="1">
      <alignment horizontal="center" vertical="center"/>
      <protection locked="0"/>
    </xf>
    <xf numFmtId="165" fontId="70" fillId="0" borderId="44" xfId="0" applyNumberFormat="1" applyFont="1" applyBorder="1" applyAlignment="1" applyProtection="1">
      <alignment horizontal="center" vertical="center"/>
      <protection locked="0"/>
    </xf>
    <xf numFmtId="0" fontId="52" fillId="23" borderId="0" xfId="0" applyFont="1" applyFill="1" applyAlignment="1">
      <alignment horizontal="left"/>
    </xf>
    <xf numFmtId="0" fontId="70" fillId="0" borderId="50" xfId="0" applyFont="1" applyBorder="1" applyAlignment="1" applyProtection="1">
      <alignment horizontal="left" vertical="center" shrinkToFit="1"/>
      <protection locked="0"/>
    </xf>
    <xf numFmtId="0" fontId="69" fillId="0" borderId="51" xfId="0" applyFont="1" applyBorder="1" applyAlignment="1">
      <alignment horizontal="left" vertical="top" wrapText="1"/>
    </xf>
    <xf numFmtId="0" fontId="41" fillId="11" borderId="0" xfId="169" applyFont="1" applyFill="1" applyAlignment="1">
      <alignment horizontal="left" vertical="center"/>
    </xf>
    <xf numFmtId="0" fontId="27" fillId="16" borderId="0" xfId="0" applyFont="1" applyFill="1" applyAlignment="1">
      <alignment horizontal="left" vertical="center" wrapText="1"/>
    </xf>
    <xf numFmtId="0" fontId="42" fillId="0" borderId="0" xfId="0" applyFont="1" applyAlignment="1">
      <alignment horizontal="left" vertical="center"/>
    </xf>
    <xf numFmtId="0" fontId="41" fillId="12" borderId="0" xfId="169" applyFont="1" applyFill="1" applyAlignment="1">
      <alignment horizontal="left" vertical="center"/>
    </xf>
    <xf numFmtId="0" fontId="33" fillId="17" borderId="0" xfId="0" applyFont="1" applyFill="1" applyAlignment="1">
      <alignment horizontal="left" vertical="center"/>
    </xf>
    <xf numFmtId="0" fontId="41" fillId="7" borderId="0" xfId="0" applyFont="1" applyFill="1" applyAlignment="1">
      <alignment horizontal="left" vertical="center"/>
    </xf>
    <xf numFmtId="0" fontId="47" fillId="25" borderId="0" xfId="0" applyFont="1" applyFill="1" applyAlignment="1">
      <alignment vertical="center"/>
    </xf>
    <xf numFmtId="0" fontId="73" fillId="26" borderId="0" xfId="0" applyFont="1" applyFill="1" applyAlignment="1">
      <alignment vertical="center"/>
    </xf>
    <xf numFmtId="0" fontId="30" fillId="26" borderId="0" xfId="0" applyFont="1" applyFill="1" applyAlignment="1">
      <alignment vertical="center"/>
    </xf>
    <xf numFmtId="0" fontId="47" fillId="28" borderId="0" xfId="0" applyFont="1" applyFill="1" applyAlignment="1">
      <alignment vertical="center"/>
    </xf>
    <xf numFmtId="0" fontId="72" fillId="7" borderId="0" xfId="0" applyFont="1" applyFill="1" applyAlignment="1">
      <alignment horizontal="left" vertical="center"/>
    </xf>
    <xf numFmtId="0" fontId="72" fillId="12" borderId="0" xfId="169" applyFont="1" applyFill="1" applyAlignment="1">
      <alignment horizontal="left" vertical="center"/>
    </xf>
    <xf numFmtId="0" fontId="72" fillId="11" borderId="0" xfId="169" applyFont="1" applyFill="1" applyAlignment="1">
      <alignment horizontal="left" vertical="center"/>
    </xf>
    <xf numFmtId="0" fontId="2" fillId="0" borderId="0" xfId="0" applyFont="1" applyAlignment="1">
      <alignment horizontal="left" vertical="center" wrapText="1"/>
    </xf>
    <xf numFmtId="0" fontId="71" fillId="5" borderId="0" xfId="1" applyFont="1" applyFill="1" applyAlignment="1">
      <alignment vertical="top" wrapText="1"/>
    </xf>
  </cellXfs>
  <cellStyles count="333">
    <cellStyle name="Currency 2" xfId="168" xr:uid="{00000000-0005-0000-0000-000000000000}"/>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Hyperlink" xfId="1" builtinId="8"/>
    <cellStyle name="Hyperlink 2" xfId="164" xr:uid="{00000000-0005-0000-0000-000017010000}"/>
    <cellStyle name="Hyperlink 3" xfId="167" xr:uid="{00000000-0005-0000-0000-000018010000}"/>
    <cellStyle name="Normal" xfId="0" builtinId="0"/>
    <cellStyle name="Normal 2" xfId="163" xr:uid="{00000000-0005-0000-0000-00001A010000}"/>
    <cellStyle name="Normal 3" xfId="166" xr:uid="{00000000-0005-0000-0000-00001B010000}"/>
    <cellStyle name="Normal 4" xfId="169" xr:uid="{00000000-0005-0000-0000-00001C010000}"/>
    <cellStyle name="Percent" xfId="165" builtinId="5"/>
    <cellStyle name="Purple" xfId="2" xr:uid="{00000000-0005-0000-0000-00001E010000}"/>
    <cellStyle name="Style 1" xfId="3" xr:uid="{00000000-0005-0000-0000-00001F010000}"/>
    <cellStyle name="Style 10" xfId="4" xr:uid="{00000000-0005-0000-0000-000020010000}"/>
    <cellStyle name="Style 11" xfId="5" xr:uid="{00000000-0005-0000-0000-000021010000}"/>
    <cellStyle name="Style 12" xfId="6" xr:uid="{00000000-0005-0000-0000-000022010000}"/>
    <cellStyle name="Style 13" xfId="7" xr:uid="{00000000-0005-0000-0000-000023010000}"/>
    <cellStyle name="Style 14" xfId="8" xr:uid="{00000000-0005-0000-0000-000024010000}"/>
    <cellStyle name="Style 15" xfId="9" xr:uid="{00000000-0005-0000-0000-000025010000}"/>
    <cellStyle name="Style 16" xfId="10" xr:uid="{00000000-0005-0000-0000-000026010000}"/>
    <cellStyle name="Style 17" xfId="11" xr:uid="{00000000-0005-0000-0000-000027010000}"/>
    <cellStyle name="Style 18" xfId="12" xr:uid="{00000000-0005-0000-0000-000028010000}"/>
    <cellStyle name="Style 19" xfId="13" xr:uid="{00000000-0005-0000-0000-000029010000}"/>
    <cellStyle name="Style 2" xfId="14" xr:uid="{00000000-0005-0000-0000-00002A010000}"/>
    <cellStyle name="Style 20" xfId="15" xr:uid="{00000000-0005-0000-0000-00002B010000}"/>
    <cellStyle name="Style 21" xfId="16" xr:uid="{00000000-0005-0000-0000-00002C010000}"/>
    <cellStyle name="Style 22" xfId="17" xr:uid="{00000000-0005-0000-0000-00002D010000}"/>
    <cellStyle name="Style 23" xfId="18" xr:uid="{00000000-0005-0000-0000-00002E010000}"/>
    <cellStyle name="Style 24" xfId="19" xr:uid="{00000000-0005-0000-0000-00002F010000}"/>
    <cellStyle name="Style 25" xfId="20" xr:uid="{00000000-0005-0000-0000-000030010000}"/>
    <cellStyle name="Style 26" xfId="21" xr:uid="{00000000-0005-0000-0000-000031010000}"/>
    <cellStyle name="Style 27" xfId="22" xr:uid="{00000000-0005-0000-0000-000032010000}"/>
    <cellStyle name="Style 28" xfId="23" xr:uid="{00000000-0005-0000-0000-000033010000}"/>
    <cellStyle name="Style 29" xfId="24" xr:uid="{00000000-0005-0000-0000-000034010000}"/>
    <cellStyle name="Style 3" xfId="25" xr:uid="{00000000-0005-0000-0000-000035010000}"/>
    <cellStyle name="Style 30" xfId="26" xr:uid="{00000000-0005-0000-0000-000036010000}"/>
    <cellStyle name="Style 31" xfId="27" xr:uid="{00000000-0005-0000-0000-000037010000}"/>
    <cellStyle name="Style 32" xfId="28" xr:uid="{00000000-0005-0000-0000-000038010000}"/>
    <cellStyle name="Style 33" xfId="29" xr:uid="{00000000-0005-0000-0000-000039010000}"/>
    <cellStyle name="Style 34" xfId="30" xr:uid="{00000000-0005-0000-0000-00003A010000}"/>
    <cellStyle name="Style 35" xfId="31" xr:uid="{00000000-0005-0000-0000-00003B010000}"/>
    <cellStyle name="Style 36" xfId="32" xr:uid="{00000000-0005-0000-0000-00003C010000}"/>
    <cellStyle name="Style 37" xfId="33" xr:uid="{00000000-0005-0000-0000-00003D010000}"/>
    <cellStyle name="Style 38" xfId="34" xr:uid="{00000000-0005-0000-0000-00003E010000}"/>
    <cellStyle name="Style 39" xfId="35" xr:uid="{00000000-0005-0000-0000-00003F010000}"/>
    <cellStyle name="Style 4" xfId="36" xr:uid="{00000000-0005-0000-0000-000040010000}"/>
    <cellStyle name="Style 40" xfId="37" xr:uid="{00000000-0005-0000-0000-000041010000}"/>
    <cellStyle name="Style 41" xfId="38" xr:uid="{00000000-0005-0000-0000-000042010000}"/>
    <cellStyle name="Style 42" xfId="39" xr:uid="{00000000-0005-0000-0000-000043010000}"/>
    <cellStyle name="Style 43" xfId="40" xr:uid="{00000000-0005-0000-0000-000044010000}"/>
    <cellStyle name="Style 44" xfId="41" xr:uid="{00000000-0005-0000-0000-000045010000}"/>
    <cellStyle name="Style 45" xfId="42" xr:uid="{00000000-0005-0000-0000-000046010000}"/>
    <cellStyle name="Style 46" xfId="43" xr:uid="{00000000-0005-0000-0000-000047010000}"/>
    <cellStyle name="Style 5" xfId="44" xr:uid="{00000000-0005-0000-0000-000048010000}"/>
    <cellStyle name="Style 6" xfId="45" xr:uid="{00000000-0005-0000-0000-000049010000}"/>
    <cellStyle name="Style 7" xfId="46" xr:uid="{00000000-0005-0000-0000-00004A010000}"/>
    <cellStyle name="Style 8" xfId="47" xr:uid="{00000000-0005-0000-0000-00004B010000}"/>
    <cellStyle name="Style 9" xfId="48" xr:uid="{00000000-0005-0000-0000-00004C010000}"/>
  </cellStyles>
  <dxfs count="34">
    <dxf>
      <font>
        <b val="0"/>
        <i val="0"/>
        <strike val="0"/>
        <condense val="0"/>
        <extend val="0"/>
        <outline val="0"/>
        <shadow val="0"/>
        <u val="none"/>
        <vertAlign val="baseline"/>
        <sz val="14"/>
        <color theme="0"/>
        <name val="Calibri"/>
        <scheme val="minor"/>
      </font>
      <numFmt numFmtId="5" formatCode="#,##0_);\(#,##0\)"/>
      <fill>
        <patternFill patternType="solid">
          <fgColor indexed="64"/>
          <bgColor theme="8"/>
        </patternFill>
      </fill>
      <alignment horizontal="center" vertical="bottom" textRotation="0" wrapText="0" indent="0" justifyLastLine="0" shrinkToFit="0" readingOrder="0"/>
    </dxf>
    <dxf>
      <font>
        <b val="0"/>
        <i val="0"/>
        <strike val="0"/>
        <condense val="0"/>
        <extend val="0"/>
        <outline val="0"/>
        <shadow val="0"/>
        <u val="none"/>
        <vertAlign val="baseline"/>
        <sz val="14"/>
        <color theme="0"/>
        <name val="Calibri"/>
        <scheme val="minor"/>
      </font>
      <numFmt numFmtId="5" formatCode="#,##0_);\(#,##0\)"/>
      <fill>
        <patternFill patternType="solid">
          <fgColor indexed="64"/>
          <bgColor theme="8"/>
        </patternFill>
      </fill>
      <alignment horizontal="center" vertical="bottom" textRotation="0" wrapText="0" indent="0" justifyLastLine="0" shrinkToFit="0" readingOrder="0"/>
    </dxf>
    <dxf>
      <font>
        <b val="0"/>
        <i val="0"/>
        <strike val="0"/>
        <condense val="0"/>
        <extend val="0"/>
        <outline val="0"/>
        <shadow val="0"/>
        <u val="none"/>
        <vertAlign val="baseline"/>
        <sz val="14"/>
        <color theme="0"/>
        <name val="Calibri"/>
        <scheme val="minor"/>
      </font>
      <numFmt numFmtId="5" formatCode="#,##0_);\(#,##0\)"/>
      <fill>
        <patternFill patternType="solid">
          <fgColor indexed="64"/>
          <bgColor theme="8"/>
        </patternFill>
      </fill>
      <alignment horizontal="center" vertical="bottom" textRotation="0" wrapText="0" indent="0" justifyLastLine="0" shrinkToFit="0" readingOrder="0"/>
    </dxf>
    <dxf>
      <font>
        <b val="0"/>
        <i val="0"/>
        <strike val="0"/>
        <condense val="0"/>
        <extend val="0"/>
        <outline val="0"/>
        <shadow val="0"/>
        <u val="none"/>
        <vertAlign val="baseline"/>
        <sz val="14"/>
        <color theme="0"/>
        <name val="Calibri"/>
        <scheme val="minor"/>
      </font>
      <fill>
        <patternFill patternType="solid">
          <fgColor indexed="64"/>
          <bgColor theme="8"/>
        </patternFill>
      </fill>
      <alignment horizontal="center" vertical="bottom" textRotation="0" wrapText="0" indent="0" justifyLastLine="0" shrinkToFit="0" readingOrder="0"/>
    </dxf>
    <dxf>
      <font>
        <strike val="0"/>
        <outline val="0"/>
        <shadow val="0"/>
        <u val="none"/>
        <vertAlign val="baseline"/>
        <sz val="14"/>
        <color theme="0"/>
        <name val="Calibri"/>
        <scheme val="minor"/>
      </font>
      <fill>
        <patternFill patternType="solid">
          <fgColor indexed="64"/>
          <bgColor theme="8"/>
        </patternFill>
      </fill>
    </dxf>
    <dxf>
      <font>
        <b val="0"/>
        <i val="0"/>
        <strike val="0"/>
        <condense val="0"/>
        <extend val="0"/>
        <outline val="0"/>
        <shadow val="0"/>
        <u val="none"/>
        <vertAlign val="baseline"/>
        <sz val="10"/>
        <color auto="1"/>
        <name val="Calibri"/>
        <scheme val="minor"/>
      </font>
      <alignment textRotation="0" wrapText="0" indent="0" justifyLastLine="0" shrinkToFit="0" readingOrder="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Calibri"/>
        <scheme val="minor"/>
      </font>
      <alignment textRotation="0" wrapText="0" indent="0" justifyLastLine="0" shrinkToFit="0" readingOrder="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7" formatCode="#,##0.00_);\(#,##0.00\)"/>
      <alignment horizontal="general" vertical="bottom" textRotation="0" wrapText="0" indent="0" justifyLastLine="0" shrinkToFit="0" readingOrder="0"/>
    </dxf>
    <dxf>
      <font>
        <b val="0"/>
        <i val="0"/>
        <strike val="0"/>
        <condense val="0"/>
        <extend val="0"/>
        <outline val="0"/>
        <shadow val="0"/>
        <u val="none"/>
        <vertAlign val="baseline"/>
        <sz val="10"/>
        <color auto="1"/>
        <name val="Calibri"/>
        <scheme val="minor"/>
      </font>
      <numFmt numFmtId="7" formatCode="#,##0.00_);\(#,##0.00\)"/>
      <alignment horizontal="general" vertical="bottom" textRotation="0" wrapText="0" indent="0" justifyLastLine="0" shrinkToFit="0" readingOrder="0"/>
    </dxf>
    <dxf>
      <font>
        <b val="0"/>
        <i val="0"/>
        <strike val="0"/>
        <condense val="0"/>
        <extend val="0"/>
        <outline val="0"/>
        <shadow val="0"/>
        <u val="none"/>
        <vertAlign val="baseline"/>
        <sz val="10"/>
        <color auto="1"/>
        <name val="Calibri"/>
        <scheme val="minor"/>
      </font>
      <numFmt numFmtId="7" formatCode="#,##0.00_);\(#,##0.00\)"/>
      <alignment horizontal="general" vertical="bottom" textRotation="0" wrapText="0" indent="0" justifyLastLine="0" shrinkToFit="0" readingOrder="0"/>
    </dxf>
    <dxf>
      <font>
        <b val="0"/>
        <i val="0"/>
        <strike val="0"/>
        <condense val="0"/>
        <extend val="0"/>
        <outline val="0"/>
        <shadow val="0"/>
        <u val="none"/>
        <vertAlign val="baseline"/>
        <sz val="10"/>
        <color auto="1"/>
        <name val="Calibri"/>
        <scheme val="minor"/>
      </font>
      <numFmt numFmtId="7" formatCode="#,##0.00_);\(#,##0.00\)"/>
      <alignment horizontal="general" vertical="bottom"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scheme val="minor"/>
      </font>
      <alignment horizontal="general" vertical="bottom" textRotation="0" wrapText="0" indent="0" justifyLastLine="0" shrinkToFit="0" readingOrder="0"/>
    </dxf>
    <dxf>
      <alignment textRotation="0" wrapText="0" indent="0" justifyLastLine="0" shrinkToFit="0" readingOrder="0"/>
    </dxf>
    <dxf>
      <font>
        <b val="0"/>
        <i val="0"/>
        <strike val="0"/>
        <condense val="0"/>
        <extend val="0"/>
        <outline val="0"/>
        <shadow val="0"/>
        <u val="none"/>
        <vertAlign val="baseline"/>
        <sz val="10"/>
        <color auto="1"/>
        <name val="Calibri"/>
        <scheme val="minor"/>
      </font>
      <numFmt numFmtId="7" formatCode="#,##0.00_);\(#,##0.00\)"/>
      <alignment horizontal="general" vertical="bottom" textRotation="0" wrapText="0" indent="0" justifyLastLine="0" shrinkToFit="0" readingOrder="0"/>
    </dxf>
    <dxf>
      <numFmt numFmtId="7" formatCode="#,##0.00_);\(#,##0.00\)"/>
      <alignment horizontal="general" vertical="bottom" textRotation="0" wrapText="0" indent="0" justifyLastLine="0" shrinkToFit="0" readingOrder="0"/>
    </dxf>
    <dxf>
      <numFmt numFmtId="7" formatCode="#,##0.00_);\(#,##0.00\)"/>
      <alignment horizontal="general" vertical="bottom" textRotation="0" wrapText="0" indent="0" justifyLastLine="0" shrinkToFit="0" readingOrder="0"/>
    </dxf>
    <dxf>
      <font>
        <color theme="0"/>
      </font>
      <fill>
        <patternFill>
          <bgColor theme="4"/>
        </patternFill>
      </fill>
    </dxf>
    <dxf>
      <font>
        <b/>
        <i val="0"/>
        <color theme="1"/>
      </font>
      <fill>
        <patternFill>
          <bgColor theme="4" tint="0.59996337778862885"/>
        </patternFill>
      </fill>
    </dxf>
    <dxf>
      <font>
        <b/>
        <i val="0"/>
        <color theme="1"/>
      </font>
    </dxf>
    <dxf>
      <font>
        <color theme="1"/>
      </font>
      <fill>
        <patternFill>
          <bgColor theme="4" tint="0.79998168889431442"/>
        </patternFill>
      </fill>
    </dxf>
    <dxf>
      <font>
        <b/>
        <i val="0"/>
        <color theme="0"/>
      </font>
      <fill>
        <patternFill>
          <bgColor theme="4" tint="0.59996337778862885"/>
        </patternFill>
      </fill>
    </dxf>
    <dxf>
      <font>
        <b/>
        <color theme="1"/>
      </font>
    </dxf>
    <dxf>
      <font>
        <b/>
        <i val="0"/>
        <color theme="1"/>
      </font>
      <fill>
        <patternFill>
          <bgColor theme="4" tint="0.79998168889431442"/>
        </patternFill>
      </fill>
    </dxf>
    <dxf>
      <font>
        <b/>
        <i val="0"/>
        <color theme="1"/>
      </font>
    </dxf>
    <dxf>
      <font>
        <color theme="1"/>
      </font>
    </dxf>
  </dxfs>
  <tableStyles count="2" defaultTableStyle="TableStyleMedium9" defaultPivotStyle="PivotStyleMedium4">
    <tableStyle name="Wedding Budget" pivot="0" count="5" xr9:uid="{00000000-0011-0000-FFFF-FFFF00000000}">
      <tableStyleElement type="wholeTable" dxfId="33"/>
      <tableStyleElement type="headerRow" dxfId="32"/>
      <tableStyleElement type="totalRow" dxfId="31"/>
      <tableStyleElement type="lastColumn" dxfId="30"/>
      <tableStyleElement type="firstTotalCell" dxfId="29"/>
    </tableStyle>
    <tableStyle name="Wedding Budget Summary" pivot="0" count="4" xr9:uid="{00000000-0011-0000-FFFF-FFFF01000000}">
      <tableStyleElement type="wholeTable" dxfId="28"/>
      <tableStyleElement type="headerRow" dxfId="27"/>
      <tableStyleElement type="totalRow" dxfId="26"/>
      <tableStyleElement type="firstTotalCell" dxfId="25"/>
    </tableStyle>
  </tableStyles>
  <colors>
    <mruColors>
      <color rgb="FFF2F2F2"/>
      <color rgb="FFEE8336"/>
      <color rgb="FF33CCFF"/>
      <color rgb="FFEFBE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084584812083801"/>
          <c:y val="0.19338666812837799"/>
          <c:w val="0.54130712180815799"/>
          <c:h val="0.8408902574361519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43A-404C-9D3B-F4B516A9CE78}"/>
              </c:ext>
            </c:extLst>
          </c:dPt>
          <c:dPt>
            <c:idx val="1"/>
            <c:bubble3D val="0"/>
            <c:spPr>
              <a:solidFill>
                <a:schemeClr val="accent6"/>
              </a:solidFill>
              <a:ln w="19050">
                <a:solidFill>
                  <a:schemeClr val="lt1"/>
                </a:solidFill>
              </a:ln>
              <a:effectLst/>
            </c:spPr>
            <c:extLst>
              <c:ext xmlns:c16="http://schemas.microsoft.com/office/drawing/2014/chart" uri="{C3380CC4-5D6E-409C-BE32-E72D297353CC}">
                <c16:uniqueId val="{00000003-343A-404C-9D3B-F4B516A9CE78}"/>
              </c:ext>
            </c:extLst>
          </c:dPt>
          <c:dPt>
            <c:idx val="2"/>
            <c:bubble3D val="0"/>
            <c:spPr>
              <a:solidFill>
                <a:schemeClr val="bg2"/>
              </a:solidFill>
              <a:ln w="19050">
                <a:solidFill>
                  <a:schemeClr val="lt1"/>
                </a:solidFill>
              </a:ln>
              <a:effectLst/>
            </c:spPr>
            <c:extLst>
              <c:ext xmlns:c16="http://schemas.microsoft.com/office/drawing/2014/chart" uri="{C3380CC4-5D6E-409C-BE32-E72D297353CC}">
                <c16:uniqueId val="{00000005-343A-404C-9D3B-F4B516A9CE78}"/>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7-343A-404C-9D3B-F4B516A9CE78}"/>
              </c:ext>
            </c:extLst>
          </c:dPt>
          <c:dPt>
            <c:idx val="4"/>
            <c:bubble3D val="0"/>
            <c:spPr>
              <a:noFill/>
              <a:ln w="19050">
                <a:noFill/>
              </a:ln>
              <a:effectLst/>
            </c:spPr>
            <c:extLst>
              <c:ext xmlns:c16="http://schemas.microsoft.com/office/drawing/2014/chart" uri="{C3380CC4-5D6E-409C-BE32-E72D297353CC}">
                <c16:uniqueId val="{00000009-343A-404C-9D3B-F4B516A9CE78}"/>
              </c:ext>
            </c:extLst>
          </c:dPt>
          <c:dPt>
            <c:idx val="5"/>
            <c:bubble3D val="0"/>
            <c:spPr>
              <a:noFill/>
              <a:ln w="19050">
                <a:noFill/>
              </a:ln>
              <a:effectLst/>
            </c:spPr>
            <c:extLst>
              <c:ext xmlns:c16="http://schemas.microsoft.com/office/drawing/2014/chart" uri="{C3380CC4-5D6E-409C-BE32-E72D297353CC}">
                <c16:uniqueId val="{0000000B-343A-404C-9D3B-F4B516A9CE78}"/>
              </c:ext>
            </c:extLst>
          </c:dPt>
          <c:dLbls>
            <c:dLbl>
              <c:idx val="0"/>
              <c:delete val="1"/>
              <c:extLst>
                <c:ext xmlns:c15="http://schemas.microsoft.com/office/drawing/2012/chart" uri="{CE6537A1-D6FC-4f65-9D91-7224C49458BB}"/>
                <c:ext xmlns:c16="http://schemas.microsoft.com/office/drawing/2014/chart" uri="{C3380CC4-5D6E-409C-BE32-E72D297353CC}">
                  <c16:uniqueId val="{00000001-343A-404C-9D3B-F4B516A9CE78}"/>
                </c:ext>
              </c:extLst>
            </c:dLbl>
            <c:dLbl>
              <c:idx val="1"/>
              <c:tx>
                <c:rich>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r>
                      <a:rPr lang="en-US" b="1"/>
                      <a:t>Bronze</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343A-404C-9D3B-F4B516A9CE78}"/>
                </c:ext>
              </c:extLst>
            </c:dLbl>
            <c:dLbl>
              <c:idx val="2"/>
              <c:tx>
                <c:rich>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r>
                      <a:rPr lang="en-US" b="1"/>
                      <a:t>Silver</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343A-404C-9D3B-F4B516A9CE78}"/>
                </c:ext>
              </c:extLst>
            </c:dLbl>
            <c:dLbl>
              <c:idx val="3"/>
              <c:tx>
                <c:rich>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r>
                      <a:rPr lang="en-US" b="1"/>
                      <a:t>Gold</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343A-404C-9D3B-F4B516A9CE78}"/>
                </c:ext>
              </c:extLst>
            </c:dLbl>
            <c:dLbl>
              <c:idx val="4"/>
              <c:delete val="1"/>
              <c:extLst>
                <c:ext xmlns:c15="http://schemas.microsoft.com/office/drawing/2012/chart" uri="{CE6537A1-D6FC-4f65-9D91-7224C49458BB}"/>
                <c:ext xmlns:c16="http://schemas.microsoft.com/office/drawing/2014/chart" uri="{C3380CC4-5D6E-409C-BE32-E72D297353CC}">
                  <c16:uniqueId val="{00000009-343A-404C-9D3B-F4B516A9CE7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'Certification Checklist'!$G$1:$G$145</c:f>
              <c:strCache>
                <c:ptCount val="1"/>
                <c:pt idx="0">
                  <c:v>Start</c:v>
                </c:pt>
              </c:strCache>
            </c:strRef>
          </c:cat>
          <c:val>
            <c:numRef>
              <c:f>'Certification Checklist'!$H$141:$H$145</c:f>
              <c:numCache>
                <c:formatCode>General</c:formatCode>
                <c:ptCount val="5"/>
                <c:pt idx="0">
                  <c:v>0</c:v>
                </c:pt>
                <c:pt idx="1">
                  <c:v>40</c:v>
                </c:pt>
                <c:pt idx="2">
                  <c:v>15</c:v>
                </c:pt>
                <c:pt idx="3">
                  <c:v>20</c:v>
                </c:pt>
                <c:pt idx="4">
                  <c:v>75</c:v>
                </c:pt>
              </c:numCache>
            </c:numRef>
          </c:val>
          <c:extLst>
            <c:ext xmlns:c16="http://schemas.microsoft.com/office/drawing/2014/chart" uri="{C3380CC4-5D6E-409C-BE32-E72D297353CC}">
              <c16:uniqueId val="{0000000C-343A-404C-9D3B-F4B516A9CE78}"/>
            </c:ext>
          </c:extLst>
        </c:ser>
        <c:dLbls>
          <c:showLegendKey val="0"/>
          <c:showVal val="0"/>
          <c:showCatName val="0"/>
          <c:showSerName val="0"/>
          <c:showPercent val="0"/>
          <c:showBubbleSize val="0"/>
          <c:showLeaderLines val="1"/>
        </c:dLbls>
        <c:firstSliceAng val="27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40266854159833E-2"/>
          <c:y val="0.134821888682679"/>
          <c:w val="0.57574627085211805"/>
          <c:h val="0.75229103227085203"/>
        </c:manualLayout>
      </c:layout>
      <c:pieChart>
        <c:varyColors val="1"/>
        <c:ser>
          <c:idx val="0"/>
          <c:order val="0"/>
          <c:dPt>
            <c:idx val="0"/>
            <c:bubble3D val="0"/>
            <c:spPr>
              <a:noFill/>
              <a:ln w="19050">
                <a:noFill/>
              </a:ln>
              <a:effectLst/>
            </c:spPr>
            <c:extLst>
              <c:ext xmlns:c16="http://schemas.microsoft.com/office/drawing/2014/chart" uri="{C3380CC4-5D6E-409C-BE32-E72D297353CC}">
                <c16:uniqueId val="{00000001-0A55-304C-AFE2-7D390CEBCA9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3-0A55-304C-AFE2-7D390CEBCA92}"/>
              </c:ext>
            </c:extLst>
          </c:dPt>
          <c:dPt>
            <c:idx val="2"/>
            <c:bubble3D val="0"/>
            <c:spPr>
              <a:noFill/>
              <a:ln w="19050">
                <a:noFill/>
              </a:ln>
              <a:effectLst/>
            </c:spPr>
            <c:extLst>
              <c:ext xmlns:c16="http://schemas.microsoft.com/office/drawing/2014/chart" uri="{C3380CC4-5D6E-409C-BE32-E72D297353CC}">
                <c16:uniqueId val="{00000005-0A55-304C-AFE2-7D390CEBCA92}"/>
              </c:ext>
            </c:extLst>
          </c:dPt>
          <c:dLbls>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0A55-304C-AFE2-7D390CEBCA9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'Certification Checklist'!$I$141:$I$143</c:f>
              <c:strCache>
                <c:ptCount val="3"/>
                <c:pt idx="0">
                  <c:v>Value</c:v>
                </c:pt>
                <c:pt idx="1">
                  <c:v>Pointer</c:v>
                </c:pt>
                <c:pt idx="2">
                  <c:v>End</c:v>
                </c:pt>
              </c:strCache>
            </c:strRef>
          </c:cat>
          <c:val>
            <c:numRef>
              <c:f>'Certification Checklist'!$J$141:$J$143</c:f>
              <c:numCache>
                <c:formatCode>General</c:formatCode>
                <c:ptCount val="3"/>
                <c:pt idx="0">
                  <c:v>0</c:v>
                </c:pt>
                <c:pt idx="1">
                  <c:v>1</c:v>
                </c:pt>
                <c:pt idx="2">
                  <c:v>149</c:v>
                </c:pt>
              </c:numCache>
            </c:numRef>
          </c:val>
          <c:extLst>
            <c:ext xmlns:c16="http://schemas.microsoft.com/office/drawing/2014/chart" uri="{C3380CC4-5D6E-409C-BE32-E72D297353CC}">
              <c16:uniqueId val="{00000006-0A55-304C-AFE2-7D390CEBCA9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dLbls>
          <c:showLegendKey val="0"/>
          <c:showVal val="0"/>
          <c:showCatName val="0"/>
          <c:showSerName val="0"/>
          <c:showPercent val="0"/>
          <c:showBubbleSize val="0"/>
          <c:showLeaderLines val="0"/>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2084761656"/>
        <c:axId val="-2085248184"/>
      </c:barChart>
      <c:catAx>
        <c:axId val="-208476165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5248184"/>
        <c:crosses val="autoZero"/>
        <c:auto val="1"/>
        <c:lblAlgn val="ctr"/>
        <c:lblOffset val="100"/>
        <c:noMultiLvlLbl val="0"/>
      </c:catAx>
      <c:valAx>
        <c:axId val="-2085248184"/>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476165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967479674797"/>
          <c:y val="0.856331629755821"/>
          <c:w val="6.7967479674796702E-2"/>
          <c:h val="0.118682566723453"/>
        </c:manualLayout>
      </c:layout>
      <c:pieChart>
        <c:varyColors val="1"/>
        <c:ser>
          <c:idx val="0"/>
          <c:order val="0"/>
          <c:spPr>
            <a:noFill/>
            <a:ln>
              <a:noFill/>
            </a:ln>
          </c:spPr>
          <c:dPt>
            <c:idx val="0"/>
            <c:bubble3D val="0"/>
            <c:spPr>
              <a:noFill/>
              <a:ln w="19050">
                <a:noFill/>
              </a:ln>
              <a:effectLst/>
            </c:spPr>
            <c:extLst>
              <c:ext xmlns:c16="http://schemas.microsoft.com/office/drawing/2014/chart" uri="{C3380CC4-5D6E-409C-BE32-E72D297353CC}">
                <c16:uniqueId val="{00000001-9852-074C-83D3-937E6839DF15}"/>
              </c:ext>
            </c:extLst>
          </c:dPt>
          <c:dPt>
            <c:idx val="1"/>
            <c:bubble3D val="0"/>
            <c:spPr>
              <a:noFill/>
              <a:ln w="19050">
                <a:noFill/>
              </a:ln>
              <a:effectLst/>
            </c:spPr>
            <c:extLst>
              <c:ext xmlns:c16="http://schemas.microsoft.com/office/drawing/2014/chart" uri="{C3380CC4-5D6E-409C-BE32-E72D297353CC}">
                <c16:uniqueId val="{00000003-9852-074C-83D3-937E6839DF15}"/>
              </c:ext>
            </c:extLst>
          </c:dPt>
          <c:val>
            <c:numRef>
              <c:f>'Certification Checklist'!$E$142:$E$143</c:f>
              <c:numCache>
                <c:formatCode>#,##0_);\(#,##0\)</c:formatCode>
                <c:ptCount val="2"/>
                <c:pt idx="0">
                  <c:v>17</c:v>
                </c:pt>
                <c:pt idx="1">
                  <c:v>18</c:v>
                </c:pt>
              </c:numCache>
            </c:numRef>
          </c:val>
          <c:extLst>
            <c:ext xmlns:c16="http://schemas.microsoft.com/office/drawing/2014/chart" uri="{C3380CC4-5D6E-409C-BE32-E72D297353CC}">
              <c16:uniqueId val="{00000004-9852-074C-83D3-937E6839DF1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13" Type="http://schemas.openxmlformats.org/officeDocument/2006/relationships/chart" Target="../charts/chart8.xml"/><Relationship Id="rId3" Type="http://schemas.openxmlformats.org/officeDocument/2006/relationships/image" Target="../media/image3.png"/><Relationship Id="rId7" Type="http://schemas.openxmlformats.org/officeDocument/2006/relationships/chart" Target="../charts/chart2.xml"/><Relationship Id="rId12" Type="http://schemas.openxmlformats.org/officeDocument/2006/relationships/chart" Target="../charts/chart7.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1.xml"/><Relationship Id="rId11" Type="http://schemas.openxmlformats.org/officeDocument/2006/relationships/chart" Target="../charts/chart6.xml"/><Relationship Id="rId5" Type="http://schemas.openxmlformats.org/officeDocument/2006/relationships/image" Target="../media/image5.png"/><Relationship Id="rId10" Type="http://schemas.openxmlformats.org/officeDocument/2006/relationships/chart" Target="../charts/chart5.xml"/><Relationship Id="rId4" Type="http://schemas.openxmlformats.org/officeDocument/2006/relationships/image" Target="../media/image4.png"/><Relationship Id="rId9" Type="http://schemas.openxmlformats.org/officeDocument/2006/relationships/chart" Target="../charts/chart4.xml"/><Relationship Id="rId14"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33869</xdr:colOff>
      <xdr:row>28</xdr:row>
      <xdr:rowOff>16935</xdr:rowOff>
    </xdr:from>
    <xdr:to>
      <xdr:col>0</xdr:col>
      <xdr:colOff>855134</xdr:colOff>
      <xdr:row>31</xdr:row>
      <xdr:rowOff>165101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3869" y="11946468"/>
          <a:ext cx="821265" cy="821265"/>
        </a:xfrm>
        <a:prstGeom prst="rect">
          <a:avLst/>
        </a:prstGeom>
      </xdr:spPr>
    </xdr:pic>
    <xdr:clientData/>
  </xdr:twoCellAnchor>
  <xdr:twoCellAnchor editAs="oneCell">
    <xdr:from>
      <xdr:col>0</xdr:col>
      <xdr:colOff>76201</xdr:colOff>
      <xdr:row>54</xdr:row>
      <xdr:rowOff>38099</xdr:rowOff>
    </xdr:from>
    <xdr:to>
      <xdr:col>0</xdr:col>
      <xdr:colOff>897467</xdr:colOff>
      <xdr:row>58</xdr:row>
      <xdr:rowOff>71964</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stretch>
          <a:fillRect/>
        </a:stretch>
      </xdr:blipFill>
      <xdr:spPr>
        <a:xfrm>
          <a:off x="76201" y="16946032"/>
          <a:ext cx="821266" cy="821266"/>
        </a:xfrm>
        <a:prstGeom prst="rect">
          <a:avLst/>
        </a:prstGeom>
      </xdr:spPr>
    </xdr:pic>
    <xdr:clientData/>
  </xdr:twoCellAnchor>
  <xdr:twoCellAnchor editAs="oneCell">
    <xdr:from>
      <xdr:col>0</xdr:col>
      <xdr:colOff>118534</xdr:colOff>
      <xdr:row>94</xdr:row>
      <xdr:rowOff>33872</xdr:rowOff>
    </xdr:from>
    <xdr:to>
      <xdr:col>0</xdr:col>
      <xdr:colOff>939800</xdr:colOff>
      <xdr:row>97</xdr:row>
      <xdr:rowOff>29637</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a:stretch>
          <a:fillRect/>
        </a:stretch>
      </xdr:blipFill>
      <xdr:spPr>
        <a:xfrm>
          <a:off x="118534" y="25154472"/>
          <a:ext cx="821266" cy="821266"/>
        </a:xfrm>
        <a:prstGeom prst="rect">
          <a:avLst/>
        </a:prstGeom>
      </xdr:spPr>
    </xdr:pic>
    <xdr:clientData/>
  </xdr:twoCellAnchor>
  <xdr:twoCellAnchor editAs="oneCell">
    <xdr:from>
      <xdr:col>0</xdr:col>
      <xdr:colOff>101601</xdr:colOff>
      <xdr:row>114</xdr:row>
      <xdr:rowOff>156633</xdr:rowOff>
    </xdr:from>
    <xdr:to>
      <xdr:col>0</xdr:col>
      <xdr:colOff>922866</xdr:colOff>
      <xdr:row>117</xdr:row>
      <xdr:rowOff>293156</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4"/>
        <a:stretch>
          <a:fillRect/>
        </a:stretch>
      </xdr:blipFill>
      <xdr:spPr>
        <a:xfrm>
          <a:off x="101601" y="29519033"/>
          <a:ext cx="821265" cy="821265"/>
        </a:xfrm>
        <a:prstGeom prst="rect">
          <a:avLst/>
        </a:prstGeom>
      </xdr:spPr>
    </xdr:pic>
    <xdr:clientData/>
  </xdr:twoCellAnchor>
  <xdr:twoCellAnchor editAs="oneCell">
    <xdr:from>
      <xdr:col>0</xdr:col>
      <xdr:colOff>84667</xdr:colOff>
      <xdr:row>76</xdr:row>
      <xdr:rowOff>169335</xdr:rowOff>
    </xdr:from>
    <xdr:to>
      <xdr:col>0</xdr:col>
      <xdr:colOff>901699</xdr:colOff>
      <xdr:row>80</xdr:row>
      <xdr:rowOff>102447</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5"/>
        <a:stretch>
          <a:fillRect/>
        </a:stretch>
      </xdr:blipFill>
      <xdr:spPr>
        <a:xfrm>
          <a:off x="84667" y="21522268"/>
          <a:ext cx="817032" cy="817032"/>
        </a:xfrm>
        <a:prstGeom prst="rect">
          <a:avLst/>
        </a:prstGeom>
      </xdr:spPr>
    </xdr:pic>
    <xdr:clientData/>
  </xdr:twoCellAnchor>
  <xdr:twoCellAnchor>
    <xdr:from>
      <xdr:col>1</xdr:col>
      <xdr:colOff>19049</xdr:colOff>
      <xdr:row>135</xdr:row>
      <xdr:rowOff>666749</xdr:rowOff>
    </xdr:from>
    <xdr:to>
      <xdr:col>1</xdr:col>
      <xdr:colOff>5857875</xdr:colOff>
      <xdr:row>154</xdr:row>
      <xdr:rowOff>38100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1362074</xdr:colOff>
      <xdr:row>137</xdr:row>
      <xdr:rowOff>190500</xdr:rowOff>
    </xdr:from>
    <xdr:to>
      <xdr:col>2</xdr:col>
      <xdr:colOff>733425</xdr:colOff>
      <xdr:row>154</xdr:row>
      <xdr:rowOff>161925</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819150</xdr:colOff>
      <xdr:row>137</xdr:row>
      <xdr:rowOff>38100</xdr:rowOff>
    </xdr:from>
    <xdr:to>
      <xdr:col>1</xdr:col>
      <xdr:colOff>5391150</xdr:colOff>
      <xdr:row>150</xdr:row>
      <xdr:rowOff>66675</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xdr:colOff>
      <xdr:row>133</xdr:row>
      <xdr:rowOff>19049</xdr:rowOff>
    </xdr:from>
    <xdr:to>
      <xdr:col>5</xdr:col>
      <xdr:colOff>1</xdr:colOff>
      <xdr:row>154</xdr:row>
      <xdr:rowOff>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26</xdr:row>
      <xdr:rowOff>4061</xdr:rowOff>
    </xdr:from>
    <xdr:to>
      <xdr:col>6</xdr:col>
      <xdr:colOff>25400</xdr:colOff>
      <xdr:row>28</xdr:row>
      <xdr:rowOff>38100</xdr:rowOff>
    </xdr:to>
    <xdr:grpSp>
      <xdr:nvGrpSpPr>
        <xdr:cNvPr id="23" name="Group 22">
          <a:extLst>
            <a:ext uri="{FF2B5EF4-FFF2-40B4-BE49-F238E27FC236}">
              <a16:creationId xmlns:a16="http://schemas.microsoft.com/office/drawing/2014/main" id="{00000000-0008-0000-0000-000017000000}"/>
            </a:ext>
          </a:extLst>
        </xdr:cNvPr>
        <xdr:cNvGrpSpPr/>
      </xdr:nvGrpSpPr>
      <xdr:grpSpPr>
        <a:xfrm>
          <a:off x="9309100" y="6633461"/>
          <a:ext cx="1409700" cy="732539"/>
          <a:chOff x="9245600" y="6061961"/>
          <a:chExt cx="1409700" cy="732539"/>
        </a:xfrm>
      </xdr:grpSpPr>
      <xdr:sp macro="" textlink="">
        <xdr:nvSpPr>
          <xdr:cNvPr id="20" name="Pentagon 19">
            <a:extLst>
              <a:ext uri="{FF2B5EF4-FFF2-40B4-BE49-F238E27FC236}">
                <a16:creationId xmlns:a16="http://schemas.microsoft.com/office/drawing/2014/main" id="{00000000-0008-0000-0000-000014000000}"/>
              </a:ext>
            </a:extLst>
          </xdr:cNvPr>
          <xdr:cNvSpPr/>
        </xdr:nvSpPr>
        <xdr:spPr>
          <a:xfrm rot="5400000">
            <a:off x="9601200" y="5753100"/>
            <a:ext cx="698500" cy="1384300"/>
          </a:xfrm>
          <a:prstGeom prst="homePlate">
            <a:avLst/>
          </a:prstGeom>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wrap="square"/>
          <a:lstStyle/>
          <a:p>
            <a:endParaRPr lang="en-US"/>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9245600" y="6061961"/>
            <a:ext cx="1409700" cy="626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Click</a:t>
            </a:r>
            <a:r>
              <a:rPr lang="en-US" sz="1100" b="1" baseline="0">
                <a:solidFill>
                  <a:schemeClr val="bg1"/>
                </a:solidFill>
              </a:rPr>
              <a:t> </a:t>
            </a:r>
            <a:r>
              <a:rPr lang="en-US" sz="1100" b="1" u="none" baseline="0">
                <a:solidFill>
                  <a:schemeClr val="bg1"/>
                </a:solidFill>
              </a:rPr>
              <a:t>"</a:t>
            </a:r>
            <a:r>
              <a:rPr lang="en-US" sz="1100" b="1" u="sng" baseline="0">
                <a:solidFill>
                  <a:schemeClr val="bg1"/>
                </a:solidFill>
              </a:rPr>
              <a:t>Help</a:t>
            </a:r>
            <a:r>
              <a:rPr lang="en-US" sz="1100" b="1" baseline="0">
                <a:solidFill>
                  <a:schemeClr val="bg1"/>
                </a:solidFill>
              </a:rPr>
              <a:t>" for Resources &amp; Tips on each action</a:t>
            </a:r>
            <a:endParaRPr lang="en-US" sz="1100" b="1">
              <a:solidFill>
                <a:schemeClr val="bg1"/>
              </a:solidFill>
            </a:endParaRPr>
          </a:p>
        </xdr:txBody>
      </xdr:sp>
    </xdr:grpSp>
    <xdr:clientData/>
  </xdr:twoCellAnchor>
  <xdr:twoCellAnchor>
    <xdr:from>
      <xdr:col>1</xdr:col>
      <xdr:colOff>9525</xdr:colOff>
      <xdr:row>133</xdr:row>
      <xdr:rowOff>0</xdr:rowOff>
    </xdr:from>
    <xdr:to>
      <xdr:col>4</xdr:col>
      <xdr:colOff>1371599</xdr:colOff>
      <xdr:row>154</xdr:row>
      <xdr:rowOff>19050</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457200</xdr:colOff>
      <xdr:row>51</xdr:row>
      <xdr:rowOff>139704</xdr:rowOff>
    </xdr:from>
    <xdr:to>
      <xdr:col>4</xdr:col>
      <xdr:colOff>985751</xdr:colOff>
      <xdr:row>53</xdr:row>
      <xdr:rowOff>50804</xdr:rowOff>
    </xdr:to>
    <xdr:sp macro="" textlink="">
      <xdr:nvSpPr>
        <xdr:cNvPr id="21" name="Pentagon 20">
          <a:extLst>
            <a:ext uri="{FF2B5EF4-FFF2-40B4-BE49-F238E27FC236}">
              <a16:creationId xmlns:a16="http://schemas.microsoft.com/office/drawing/2014/main" id="{00000000-0008-0000-0000-000015000000}"/>
            </a:ext>
          </a:extLst>
        </xdr:cNvPr>
        <xdr:cNvSpPr/>
      </xdr:nvSpPr>
      <xdr:spPr>
        <a:xfrm rot="5400000">
          <a:off x="9833726" y="10994278"/>
          <a:ext cx="266700" cy="528551"/>
        </a:xfrm>
        <a:prstGeom prst="homePlate">
          <a:avLst/>
        </a:prstGeom>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wrap="square"/>
        <a:lstStyle/>
        <a:p>
          <a:endParaRPr lang="en-US"/>
        </a:p>
      </xdr:txBody>
    </xdr:sp>
    <xdr:clientData/>
  </xdr:twoCellAnchor>
  <xdr:twoCellAnchor>
    <xdr:from>
      <xdr:col>4</xdr:col>
      <xdr:colOff>457200</xdr:colOff>
      <xdr:row>75</xdr:row>
      <xdr:rowOff>25405</xdr:rowOff>
    </xdr:from>
    <xdr:to>
      <xdr:col>4</xdr:col>
      <xdr:colOff>985751</xdr:colOff>
      <xdr:row>76</xdr:row>
      <xdr:rowOff>114305</xdr:rowOff>
    </xdr:to>
    <xdr:sp macro="" textlink="">
      <xdr:nvSpPr>
        <xdr:cNvPr id="24" name="Pentagon 23">
          <a:extLst>
            <a:ext uri="{FF2B5EF4-FFF2-40B4-BE49-F238E27FC236}">
              <a16:creationId xmlns:a16="http://schemas.microsoft.com/office/drawing/2014/main" id="{00000000-0008-0000-0000-000018000000}"/>
            </a:ext>
          </a:extLst>
        </xdr:cNvPr>
        <xdr:cNvSpPr/>
      </xdr:nvSpPr>
      <xdr:spPr>
        <a:xfrm rot="5400000">
          <a:off x="9833726" y="15134479"/>
          <a:ext cx="266700" cy="528551"/>
        </a:xfrm>
        <a:prstGeom prst="homePlate">
          <a:avLst/>
        </a:prstGeom>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wrap="square"/>
        <a:lstStyle/>
        <a:p>
          <a:endParaRPr lang="en-US"/>
        </a:p>
      </xdr:txBody>
    </xdr:sp>
    <xdr:clientData/>
  </xdr:twoCellAnchor>
  <xdr:twoCellAnchor>
    <xdr:from>
      <xdr:col>4</xdr:col>
      <xdr:colOff>457200</xdr:colOff>
      <xdr:row>92</xdr:row>
      <xdr:rowOff>12706</xdr:rowOff>
    </xdr:from>
    <xdr:to>
      <xdr:col>4</xdr:col>
      <xdr:colOff>985751</xdr:colOff>
      <xdr:row>93</xdr:row>
      <xdr:rowOff>88906</xdr:rowOff>
    </xdr:to>
    <xdr:sp macro="" textlink="">
      <xdr:nvSpPr>
        <xdr:cNvPr id="25" name="Pentagon 24">
          <a:extLst>
            <a:ext uri="{FF2B5EF4-FFF2-40B4-BE49-F238E27FC236}">
              <a16:creationId xmlns:a16="http://schemas.microsoft.com/office/drawing/2014/main" id="{00000000-0008-0000-0000-000019000000}"/>
            </a:ext>
          </a:extLst>
        </xdr:cNvPr>
        <xdr:cNvSpPr/>
      </xdr:nvSpPr>
      <xdr:spPr>
        <a:xfrm rot="5400000">
          <a:off x="9833726" y="18461880"/>
          <a:ext cx="266700" cy="528551"/>
        </a:xfrm>
        <a:prstGeom prst="homePlate">
          <a:avLst/>
        </a:prstGeom>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wrap="square"/>
        <a:lstStyle/>
        <a:p>
          <a:endParaRPr lang="en-US"/>
        </a:p>
      </xdr:txBody>
    </xdr:sp>
    <xdr:clientData/>
  </xdr:twoCellAnchor>
  <xdr:twoCellAnchor>
    <xdr:from>
      <xdr:col>4</xdr:col>
      <xdr:colOff>431800</xdr:colOff>
      <xdr:row>51</xdr:row>
      <xdr:rowOff>101599</xdr:rowOff>
    </xdr:from>
    <xdr:to>
      <xdr:col>4</xdr:col>
      <xdr:colOff>977900</xdr:colOff>
      <xdr:row>53</xdr:row>
      <xdr:rowOff>59054</xdr:rowOff>
    </xdr:to>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9677400" y="11087099"/>
          <a:ext cx="546100" cy="313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Click</a:t>
          </a:r>
        </a:p>
      </xdr:txBody>
    </xdr:sp>
    <xdr:clientData/>
  </xdr:twoCellAnchor>
  <xdr:twoCellAnchor>
    <xdr:from>
      <xdr:col>4</xdr:col>
      <xdr:colOff>444500</xdr:colOff>
      <xdr:row>74</xdr:row>
      <xdr:rowOff>165099</xdr:rowOff>
    </xdr:from>
    <xdr:to>
      <xdr:col>4</xdr:col>
      <xdr:colOff>990600</xdr:colOff>
      <xdr:row>76</xdr:row>
      <xdr:rowOff>122554</xdr:rowOff>
    </xdr:to>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9690100" y="15227299"/>
          <a:ext cx="546100" cy="313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Click</a:t>
          </a:r>
        </a:p>
      </xdr:txBody>
    </xdr:sp>
    <xdr:clientData/>
  </xdr:twoCellAnchor>
  <xdr:twoCellAnchor>
    <xdr:from>
      <xdr:col>4</xdr:col>
      <xdr:colOff>444500</xdr:colOff>
      <xdr:row>91</xdr:row>
      <xdr:rowOff>165100</xdr:rowOff>
    </xdr:from>
    <xdr:to>
      <xdr:col>4</xdr:col>
      <xdr:colOff>990600</xdr:colOff>
      <xdr:row>93</xdr:row>
      <xdr:rowOff>97155</xdr:rowOff>
    </xdr:to>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9690100" y="18554700"/>
          <a:ext cx="546100" cy="313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Click</a:t>
          </a:r>
        </a:p>
      </xdr:txBody>
    </xdr:sp>
    <xdr:clientData/>
  </xdr:twoCellAnchor>
  <xdr:twoCellAnchor>
    <xdr:from>
      <xdr:col>1</xdr:col>
      <xdr:colOff>0</xdr:colOff>
      <xdr:row>133</xdr:row>
      <xdr:rowOff>9525</xdr:rowOff>
    </xdr:from>
    <xdr:to>
      <xdr:col>6</xdr:col>
      <xdr:colOff>19050</xdr:colOff>
      <xdr:row>154</xdr:row>
      <xdr:rowOff>9525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942975</xdr:colOff>
      <xdr:row>132</xdr:row>
      <xdr:rowOff>238125</xdr:rowOff>
    </xdr:from>
    <xdr:to>
      <xdr:col>4</xdr:col>
      <xdr:colOff>1314451</xdr:colOff>
      <xdr:row>154</xdr:row>
      <xdr:rowOff>19050</xdr:rowOff>
    </xdr:to>
    <xdr:graphicFrame macro="">
      <xdr:nvGraphicFramePr>
        <xdr:cNvPr id="8" name="Chart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962025</xdr:colOff>
      <xdr:row>133</xdr:row>
      <xdr:rowOff>28574</xdr:rowOff>
    </xdr:from>
    <xdr:to>
      <xdr:col>6</xdr:col>
      <xdr:colOff>38100</xdr:colOff>
      <xdr:row>154</xdr:row>
      <xdr:rowOff>9524</xdr:rowOff>
    </xdr:to>
    <xdr:graphicFrame macro="">
      <xdr:nvGraphicFramePr>
        <xdr:cNvPr id="11" name="Chart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328506</xdr:colOff>
      <xdr:row>0</xdr:row>
      <xdr:rowOff>60960</xdr:rowOff>
    </xdr:from>
    <xdr:to>
      <xdr:col>1</xdr:col>
      <xdr:colOff>1991962</xdr:colOff>
      <xdr:row>4</xdr:row>
      <xdr:rowOff>73660</xdr:rowOff>
    </xdr:to>
    <xdr:pic>
      <xdr:nvPicPr>
        <xdr:cNvPr id="6" name="Picture 5">
          <a:extLst>
            <a:ext uri="{FF2B5EF4-FFF2-40B4-BE49-F238E27FC236}">
              <a16:creationId xmlns:a16="http://schemas.microsoft.com/office/drawing/2014/main" id="{29F36D38-892D-BD4F-B1C5-F4EE3919558E}"/>
            </a:ext>
          </a:extLst>
        </xdr:cNvPr>
        <xdr:cNvPicPr>
          <a:picLocks noChangeAspect="1"/>
        </xdr:cNvPicPr>
      </xdr:nvPicPr>
      <xdr:blipFill>
        <a:blip xmlns:r="http://schemas.openxmlformats.org/officeDocument/2006/relationships" r:embed="rId14"/>
        <a:stretch>
          <a:fillRect/>
        </a:stretch>
      </xdr:blipFill>
      <xdr:spPr>
        <a:xfrm>
          <a:off x="328506" y="60960"/>
          <a:ext cx="2641356"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714375</xdr:colOff>
      <xdr:row>3</xdr:row>
      <xdr:rowOff>9525</xdr:rowOff>
    </xdr:from>
    <xdr:to>
      <xdr:col>2</xdr:col>
      <xdr:colOff>5816600</xdr:colOff>
      <xdr:row>5</xdr:row>
      <xdr:rowOff>119592</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714375" y="657225"/>
          <a:ext cx="6499225" cy="5164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solidFill>
                <a:schemeClr val="tx1">
                  <a:lumMod val="50000"/>
                  <a:lumOff val="50000"/>
                </a:schemeClr>
              </a:solidFill>
              <a:latin typeface="Avenir Black"/>
              <a:cs typeface="Avenir Black"/>
            </a:rPr>
            <a:t>Sustainable</a:t>
          </a:r>
          <a:r>
            <a:rPr lang="en-US" sz="2800">
              <a:solidFill>
                <a:schemeClr val="accent5"/>
              </a:solidFill>
              <a:latin typeface="Avenir Black"/>
              <a:cs typeface="Avenir Black"/>
            </a:rPr>
            <a:t>Event</a:t>
          </a:r>
          <a:r>
            <a:rPr lang="en-US" sz="2800">
              <a:solidFill>
                <a:schemeClr val="tx1">
                  <a:lumMod val="50000"/>
                  <a:lumOff val="50000"/>
                </a:schemeClr>
              </a:solidFill>
              <a:latin typeface="Avenir Black"/>
              <a:cs typeface="Avenir Black"/>
            </a:rPr>
            <a:t> Self-Certification </a:t>
          </a:r>
          <a:r>
            <a:rPr lang="en-US" sz="1800">
              <a:solidFill>
                <a:schemeClr val="accent5"/>
              </a:solidFill>
              <a:latin typeface="Avenir Black"/>
              <a:cs typeface="Avenir Black"/>
            </a:rPr>
            <a:t>V.2</a:t>
          </a:r>
        </a:p>
      </xdr:txBody>
    </xdr:sp>
    <xdr:clientData/>
  </xdr:twoCellAnchor>
  <xdr:twoCellAnchor editAs="oneCell">
    <xdr:from>
      <xdr:col>0</xdr:col>
      <xdr:colOff>142875</xdr:colOff>
      <xdr:row>0</xdr:row>
      <xdr:rowOff>76200</xdr:rowOff>
    </xdr:from>
    <xdr:to>
      <xdr:col>2</xdr:col>
      <xdr:colOff>1387231</xdr:colOff>
      <xdr:row>2</xdr:row>
      <xdr:rowOff>203200</xdr:rowOff>
    </xdr:to>
    <xdr:pic>
      <xdr:nvPicPr>
        <xdr:cNvPr id="4" name="Picture 3">
          <a:extLst>
            <a:ext uri="{FF2B5EF4-FFF2-40B4-BE49-F238E27FC236}">
              <a16:creationId xmlns:a16="http://schemas.microsoft.com/office/drawing/2014/main" id="{D3343CD9-BC84-9A47-846D-18F31A7ACC0F}"/>
            </a:ext>
          </a:extLst>
        </xdr:cNvPr>
        <xdr:cNvPicPr>
          <a:picLocks noChangeAspect="1"/>
        </xdr:cNvPicPr>
      </xdr:nvPicPr>
      <xdr:blipFill>
        <a:blip xmlns:r="http://schemas.openxmlformats.org/officeDocument/2006/relationships" r:embed="rId1"/>
        <a:stretch>
          <a:fillRect/>
        </a:stretch>
      </xdr:blipFill>
      <xdr:spPr>
        <a:xfrm>
          <a:off x="142875" y="76200"/>
          <a:ext cx="2641356"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714375</xdr:colOff>
      <xdr:row>3</xdr:row>
      <xdr:rowOff>9525</xdr:rowOff>
    </xdr:from>
    <xdr:to>
      <xdr:col>2</xdr:col>
      <xdr:colOff>5930900</xdr:colOff>
      <xdr:row>5</xdr:row>
      <xdr:rowOff>119592</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714375" y="657225"/>
          <a:ext cx="6613525" cy="5164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solidFill>
                <a:schemeClr val="tx1">
                  <a:lumMod val="50000"/>
                  <a:lumOff val="50000"/>
                </a:schemeClr>
              </a:solidFill>
              <a:latin typeface="Avenir Black"/>
              <a:cs typeface="Avenir Black"/>
            </a:rPr>
            <a:t>Sustainable</a:t>
          </a:r>
          <a:r>
            <a:rPr lang="en-US" sz="2800">
              <a:solidFill>
                <a:schemeClr val="accent5"/>
              </a:solidFill>
              <a:latin typeface="Avenir Black"/>
              <a:cs typeface="Avenir Black"/>
            </a:rPr>
            <a:t>Event</a:t>
          </a:r>
          <a:r>
            <a:rPr lang="en-US" sz="2800">
              <a:solidFill>
                <a:schemeClr val="tx1">
                  <a:lumMod val="50000"/>
                  <a:lumOff val="50000"/>
                </a:schemeClr>
              </a:solidFill>
              <a:latin typeface="Avenir Black"/>
              <a:cs typeface="Avenir Black"/>
            </a:rPr>
            <a:t> Self-Certification </a:t>
          </a:r>
          <a:r>
            <a:rPr lang="en-US" sz="1800">
              <a:solidFill>
                <a:srgbClr val="4BACC6"/>
              </a:solidFill>
              <a:latin typeface="Avenir Black"/>
              <a:cs typeface="Avenir Black"/>
            </a:rPr>
            <a:t>V.2</a:t>
          </a:r>
        </a:p>
      </xdr:txBody>
    </xdr:sp>
    <xdr:clientData/>
  </xdr:twoCellAnchor>
  <xdr:twoCellAnchor editAs="oneCell">
    <xdr:from>
      <xdr:col>0</xdr:col>
      <xdr:colOff>142875</xdr:colOff>
      <xdr:row>0</xdr:row>
      <xdr:rowOff>76200</xdr:rowOff>
    </xdr:from>
    <xdr:to>
      <xdr:col>2</xdr:col>
      <xdr:colOff>1387231</xdr:colOff>
      <xdr:row>2</xdr:row>
      <xdr:rowOff>203200</xdr:rowOff>
    </xdr:to>
    <xdr:pic>
      <xdr:nvPicPr>
        <xdr:cNvPr id="4" name="Picture 3">
          <a:extLst>
            <a:ext uri="{FF2B5EF4-FFF2-40B4-BE49-F238E27FC236}">
              <a16:creationId xmlns:a16="http://schemas.microsoft.com/office/drawing/2014/main" id="{151EDEC1-77E0-3C47-8E22-A62DCDC97CCF}"/>
            </a:ext>
          </a:extLst>
        </xdr:cNvPr>
        <xdr:cNvPicPr>
          <a:picLocks noChangeAspect="1"/>
        </xdr:cNvPicPr>
      </xdr:nvPicPr>
      <xdr:blipFill>
        <a:blip xmlns:r="http://schemas.openxmlformats.org/officeDocument/2006/relationships" r:embed="rId1"/>
        <a:stretch>
          <a:fillRect/>
        </a:stretch>
      </xdr:blipFill>
      <xdr:spPr>
        <a:xfrm>
          <a:off x="142875" y="76200"/>
          <a:ext cx="2641356"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714375</xdr:colOff>
      <xdr:row>3</xdr:row>
      <xdr:rowOff>9525</xdr:rowOff>
    </xdr:from>
    <xdr:to>
      <xdr:col>2</xdr:col>
      <xdr:colOff>5803900</xdr:colOff>
      <xdr:row>5</xdr:row>
      <xdr:rowOff>119592</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14375" y="657225"/>
          <a:ext cx="6486525" cy="5164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solidFill>
                <a:schemeClr val="tx1">
                  <a:lumMod val="50000"/>
                  <a:lumOff val="50000"/>
                </a:schemeClr>
              </a:solidFill>
              <a:latin typeface="Avenir Black"/>
              <a:cs typeface="Avenir Black"/>
            </a:rPr>
            <a:t>Sustainable</a:t>
          </a:r>
          <a:r>
            <a:rPr lang="en-US" sz="2800">
              <a:solidFill>
                <a:schemeClr val="accent5"/>
              </a:solidFill>
              <a:latin typeface="Avenir Black"/>
              <a:cs typeface="Avenir Black"/>
            </a:rPr>
            <a:t>Event</a:t>
          </a:r>
          <a:r>
            <a:rPr lang="en-US" sz="2800">
              <a:solidFill>
                <a:schemeClr val="tx1">
                  <a:lumMod val="50000"/>
                  <a:lumOff val="50000"/>
                </a:schemeClr>
              </a:solidFill>
              <a:latin typeface="Avenir Black"/>
              <a:cs typeface="Avenir Black"/>
            </a:rPr>
            <a:t> Self-Certification </a:t>
          </a:r>
          <a:r>
            <a:rPr lang="en-US" sz="1800">
              <a:solidFill>
                <a:srgbClr val="4BACC6"/>
              </a:solidFill>
              <a:latin typeface="Avenir Black"/>
              <a:cs typeface="Avenir Black"/>
            </a:rPr>
            <a:t>V.2</a:t>
          </a:r>
        </a:p>
        <a:p>
          <a:pPr algn="ctr"/>
          <a:endParaRPr lang="en-US" sz="2800">
            <a:solidFill>
              <a:schemeClr val="accent5"/>
            </a:solidFill>
            <a:latin typeface="Avenir Black"/>
            <a:cs typeface="Avenir Black"/>
          </a:endParaRPr>
        </a:p>
      </xdr:txBody>
    </xdr:sp>
    <xdr:clientData/>
  </xdr:twoCellAnchor>
  <xdr:twoCellAnchor editAs="oneCell">
    <xdr:from>
      <xdr:col>0</xdr:col>
      <xdr:colOff>142875</xdr:colOff>
      <xdr:row>0</xdr:row>
      <xdr:rowOff>76200</xdr:rowOff>
    </xdr:from>
    <xdr:to>
      <xdr:col>2</xdr:col>
      <xdr:colOff>1387231</xdr:colOff>
      <xdr:row>2</xdr:row>
      <xdr:rowOff>203200</xdr:rowOff>
    </xdr:to>
    <xdr:pic>
      <xdr:nvPicPr>
        <xdr:cNvPr id="4" name="Picture 3">
          <a:extLst>
            <a:ext uri="{FF2B5EF4-FFF2-40B4-BE49-F238E27FC236}">
              <a16:creationId xmlns:a16="http://schemas.microsoft.com/office/drawing/2014/main" id="{4633BAE8-4D54-864F-8F9D-342BCCE259AA}"/>
            </a:ext>
          </a:extLst>
        </xdr:cNvPr>
        <xdr:cNvPicPr>
          <a:picLocks noChangeAspect="1"/>
        </xdr:cNvPicPr>
      </xdr:nvPicPr>
      <xdr:blipFill>
        <a:blip xmlns:r="http://schemas.openxmlformats.org/officeDocument/2006/relationships" r:embed="rId1"/>
        <a:stretch>
          <a:fillRect/>
        </a:stretch>
      </xdr:blipFill>
      <xdr:spPr>
        <a:xfrm>
          <a:off x="142875" y="76200"/>
          <a:ext cx="2641356" cy="533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714375</xdr:colOff>
      <xdr:row>3</xdr:row>
      <xdr:rowOff>9525</xdr:rowOff>
    </xdr:from>
    <xdr:to>
      <xdr:col>2</xdr:col>
      <xdr:colOff>5803900</xdr:colOff>
      <xdr:row>5</xdr:row>
      <xdr:rowOff>119592</xdr:rowOff>
    </xdr:to>
    <xdr:sp macro="" textlink="">
      <xdr:nvSpPr>
        <xdr:cNvPr id="2" name="TextBox 1">
          <a:extLst>
            <a:ext uri="{FF2B5EF4-FFF2-40B4-BE49-F238E27FC236}">
              <a16:creationId xmlns:a16="http://schemas.microsoft.com/office/drawing/2014/main" id="{749A330D-58B0-9C49-8B3B-2137BC79B7D6}"/>
            </a:ext>
          </a:extLst>
        </xdr:cNvPr>
        <xdr:cNvSpPr txBox="1"/>
      </xdr:nvSpPr>
      <xdr:spPr>
        <a:xfrm>
          <a:off x="714375" y="657225"/>
          <a:ext cx="6486525" cy="5164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solidFill>
                <a:schemeClr val="tx1">
                  <a:lumMod val="50000"/>
                  <a:lumOff val="50000"/>
                </a:schemeClr>
              </a:solidFill>
              <a:latin typeface="Avenir Black"/>
              <a:cs typeface="Avenir Black"/>
            </a:rPr>
            <a:t>Sustainable</a:t>
          </a:r>
          <a:r>
            <a:rPr lang="en-US" sz="2800">
              <a:solidFill>
                <a:schemeClr val="accent5"/>
              </a:solidFill>
              <a:latin typeface="Avenir Black"/>
              <a:cs typeface="Avenir Black"/>
            </a:rPr>
            <a:t>Event</a:t>
          </a:r>
          <a:r>
            <a:rPr lang="en-US" sz="2800">
              <a:solidFill>
                <a:schemeClr val="tx1">
                  <a:lumMod val="50000"/>
                  <a:lumOff val="50000"/>
                </a:schemeClr>
              </a:solidFill>
              <a:latin typeface="Avenir Black"/>
              <a:cs typeface="Avenir Black"/>
            </a:rPr>
            <a:t> Self-Certification </a:t>
          </a:r>
          <a:r>
            <a:rPr lang="en-US" sz="1800">
              <a:solidFill>
                <a:srgbClr val="4BACC6"/>
              </a:solidFill>
              <a:latin typeface="Avenir Black"/>
              <a:cs typeface="Avenir Black"/>
            </a:rPr>
            <a:t>V.2</a:t>
          </a:r>
        </a:p>
        <a:p>
          <a:pPr algn="ctr"/>
          <a:endParaRPr lang="en-US" sz="2800">
            <a:solidFill>
              <a:schemeClr val="accent5"/>
            </a:solidFill>
            <a:latin typeface="Avenir Black"/>
            <a:cs typeface="Avenir Black"/>
          </a:endParaRPr>
        </a:p>
      </xdr:txBody>
    </xdr:sp>
    <xdr:clientData/>
  </xdr:twoCellAnchor>
  <xdr:twoCellAnchor editAs="oneCell">
    <xdr:from>
      <xdr:col>0</xdr:col>
      <xdr:colOff>142875</xdr:colOff>
      <xdr:row>0</xdr:row>
      <xdr:rowOff>76200</xdr:rowOff>
    </xdr:from>
    <xdr:to>
      <xdr:col>2</xdr:col>
      <xdr:colOff>1387231</xdr:colOff>
      <xdr:row>2</xdr:row>
      <xdr:rowOff>203200</xdr:rowOff>
    </xdr:to>
    <xdr:pic>
      <xdr:nvPicPr>
        <xdr:cNvPr id="3" name="Picture 2">
          <a:extLst>
            <a:ext uri="{FF2B5EF4-FFF2-40B4-BE49-F238E27FC236}">
              <a16:creationId xmlns:a16="http://schemas.microsoft.com/office/drawing/2014/main" id="{E2440831-A38A-9649-9C10-A336253712BB}"/>
            </a:ext>
          </a:extLst>
        </xdr:cNvPr>
        <xdr:cNvPicPr>
          <a:picLocks noChangeAspect="1"/>
        </xdr:cNvPicPr>
      </xdr:nvPicPr>
      <xdr:blipFill>
        <a:blip xmlns:r="http://schemas.openxmlformats.org/officeDocument/2006/relationships" r:embed="rId1"/>
        <a:stretch>
          <a:fillRect/>
        </a:stretch>
      </xdr:blipFill>
      <xdr:spPr>
        <a:xfrm>
          <a:off x="142875" y="76200"/>
          <a:ext cx="2641356" cy="533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714375</xdr:colOff>
      <xdr:row>3</xdr:row>
      <xdr:rowOff>9525</xdr:rowOff>
    </xdr:from>
    <xdr:to>
      <xdr:col>2</xdr:col>
      <xdr:colOff>9079865</xdr:colOff>
      <xdr:row>5</xdr:row>
      <xdr:rowOff>119592</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714375" y="609600"/>
          <a:ext cx="9756140" cy="5101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solidFill>
                <a:schemeClr val="tx1">
                  <a:lumMod val="50000"/>
                  <a:lumOff val="50000"/>
                </a:schemeClr>
              </a:solidFill>
              <a:latin typeface="Avenir Black"/>
              <a:cs typeface="Avenir Black"/>
            </a:rPr>
            <a:t>Sustainable</a:t>
          </a:r>
          <a:r>
            <a:rPr lang="en-US" sz="2800">
              <a:solidFill>
                <a:schemeClr val="accent5"/>
              </a:solidFill>
              <a:latin typeface="Avenir Black"/>
              <a:cs typeface="Avenir Black"/>
            </a:rPr>
            <a:t>Event</a:t>
          </a:r>
          <a:r>
            <a:rPr lang="en-US" sz="2800">
              <a:solidFill>
                <a:schemeClr val="tx1">
                  <a:lumMod val="50000"/>
                  <a:lumOff val="50000"/>
                </a:schemeClr>
              </a:solidFill>
              <a:latin typeface="Avenir Black"/>
              <a:cs typeface="Avenir Black"/>
            </a:rPr>
            <a:t> Self-Certification </a:t>
          </a:r>
          <a:r>
            <a:rPr lang="en-US" sz="1800">
              <a:solidFill>
                <a:srgbClr val="4BACC6"/>
              </a:solidFill>
              <a:latin typeface="Avenir Black"/>
              <a:cs typeface="Avenir Black"/>
            </a:rPr>
            <a:t>V.2</a:t>
          </a:r>
        </a:p>
      </xdr:txBody>
    </xdr:sp>
    <xdr:clientData/>
  </xdr:twoCellAnchor>
  <xdr:twoCellAnchor editAs="oneCell">
    <xdr:from>
      <xdr:col>0</xdr:col>
      <xdr:colOff>142875</xdr:colOff>
      <xdr:row>0</xdr:row>
      <xdr:rowOff>76200</xdr:rowOff>
    </xdr:from>
    <xdr:to>
      <xdr:col>2</xdr:col>
      <xdr:colOff>1387231</xdr:colOff>
      <xdr:row>3</xdr:row>
      <xdr:rowOff>0</xdr:rowOff>
    </xdr:to>
    <xdr:pic>
      <xdr:nvPicPr>
        <xdr:cNvPr id="4" name="Picture 3">
          <a:extLst>
            <a:ext uri="{FF2B5EF4-FFF2-40B4-BE49-F238E27FC236}">
              <a16:creationId xmlns:a16="http://schemas.microsoft.com/office/drawing/2014/main" id="{B65D746E-6703-639A-7665-FD105AB672EB}"/>
            </a:ext>
          </a:extLst>
        </xdr:cNvPr>
        <xdr:cNvPicPr>
          <a:picLocks noChangeAspect="1"/>
        </xdr:cNvPicPr>
      </xdr:nvPicPr>
      <xdr:blipFill>
        <a:blip xmlns:r="http://schemas.openxmlformats.org/officeDocument/2006/relationships" r:embed="rId1"/>
        <a:stretch>
          <a:fillRect/>
        </a:stretch>
      </xdr:blipFill>
      <xdr:spPr>
        <a:xfrm>
          <a:off x="142875" y="76200"/>
          <a:ext cx="2641356" cy="533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ost%20ide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ype ahead combo"/>
      <sheetName val="Sheet1"/>
      <sheetName val="bar with a twist"/>
      <sheetName val="data around the clock"/>
      <sheetName val="clock using donut chart - fun"/>
      <sheetName val="symbols in axis labels"/>
      <sheetName val="Sheet3"/>
      <sheetName val="Date with my sheet"/>
      <sheetName val="gauge chart"/>
      <sheetName val="dice throws"/>
    </sheetNames>
    <sheetDataSet>
      <sheetData sheetId="0" refreshError="1">
        <row r="6">
          <cell r="C6" t="str">
            <v>Mumbai</v>
          </cell>
          <cell r="E6" t="str">
            <v>Mumbai</v>
          </cell>
        </row>
        <row r="7">
          <cell r="C7" t="str">
            <v>Karachi</v>
          </cell>
          <cell r="E7" t="str">
            <v>Moscow</v>
          </cell>
          <cell r="F7" t="str">
            <v>a</v>
          </cell>
        </row>
        <row r="8">
          <cell r="C8" t="str">
            <v>Istanbul</v>
          </cell>
          <cell r="E8" t="str">
            <v>Mexico City</v>
          </cell>
        </row>
        <row r="9">
          <cell r="C9" t="str">
            <v>Delhi</v>
          </cell>
          <cell r="E9" t="str">
            <v>Lima</v>
          </cell>
        </row>
        <row r="10">
          <cell r="C10" t="str">
            <v>São Paulo</v>
          </cell>
          <cell r="E10" t="str">
            <v>Ho Chi Minh City</v>
          </cell>
        </row>
        <row r="11">
          <cell r="C11" t="str">
            <v>Moscow</v>
          </cell>
          <cell r="E11" t="str">
            <v>Ahmedabad</v>
          </cell>
        </row>
        <row r="12">
          <cell r="C12" t="str">
            <v>Seoul</v>
          </cell>
          <cell r="E12" t="str">
            <v>Yokohama</v>
          </cell>
        </row>
        <row r="13">
          <cell r="C13" t="str">
            <v>Shanghai</v>
          </cell>
          <cell r="E13" t="str">
            <v/>
          </cell>
        </row>
        <row r="14">
          <cell r="C14" t="str">
            <v>Mexico City</v>
          </cell>
          <cell r="E14" t="str">
            <v/>
          </cell>
        </row>
        <row r="15">
          <cell r="C15" t="str">
            <v>Jakarta</v>
          </cell>
          <cell r="E15" t="str">
            <v/>
          </cell>
        </row>
        <row r="16">
          <cell r="C16" t="str">
            <v>Tokyo</v>
          </cell>
          <cell r="E16" t="str">
            <v/>
          </cell>
        </row>
        <row r="17">
          <cell r="C17" t="str">
            <v>New York City</v>
          </cell>
          <cell r="E17" t="str">
            <v/>
          </cell>
        </row>
        <row r="18">
          <cell r="C18" t="str">
            <v>Lagos</v>
          </cell>
          <cell r="E18" t="str">
            <v/>
          </cell>
        </row>
        <row r="19">
          <cell r="C19" t="str">
            <v>Kinshasa</v>
          </cell>
          <cell r="E19" t="str">
            <v/>
          </cell>
        </row>
        <row r="20">
          <cell r="C20" t="str">
            <v>Lima</v>
          </cell>
          <cell r="E20" t="str">
            <v/>
          </cell>
        </row>
        <row r="21">
          <cell r="C21" t="str">
            <v>Tehran</v>
          </cell>
          <cell r="E21" t="str">
            <v/>
          </cell>
        </row>
        <row r="22">
          <cell r="C22" t="str">
            <v>Beijing</v>
          </cell>
          <cell r="E22" t="str">
            <v/>
          </cell>
        </row>
        <row r="23">
          <cell r="C23" t="str">
            <v>London</v>
          </cell>
          <cell r="E23" t="str">
            <v/>
          </cell>
        </row>
        <row r="24">
          <cell r="C24" t="str">
            <v>Hong Kong</v>
          </cell>
          <cell r="E24" t="str">
            <v/>
          </cell>
        </row>
        <row r="25">
          <cell r="C25" t="str">
            <v>Bogotá</v>
          </cell>
          <cell r="E25" t="str">
            <v/>
          </cell>
        </row>
        <row r="26">
          <cell r="C26" t="str">
            <v>Cairo</v>
          </cell>
          <cell r="E26" t="str">
            <v/>
          </cell>
        </row>
        <row r="27">
          <cell r="C27" t="str">
            <v>Bangkok</v>
          </cell>
          <cell r="E27" t="str">
            <v/>
          </cell>
        </row>
        <row r="28">
          <cell r="C28" t="str">
            <v>Lahore</v>
          </cell>
          <cell r="E28" t="str">
            <v/>
          </cell>
        </row>
        <row r="29">
          <cell r="C29" t="str">
            <v>Dhaka</v>
          </cell>
          <cell r="E29" t="str">
            <v/>
          </cell>
        </row>
        <row r="30">
          <cell r="C30" t="str">
            <v>Rio de Janeiro</v>
          </cell>
          <cell r="E30" t="str">
            <v/>
          </cell>
        </row>
        <row r="31">
          <cell r="C31" t="str">
            <v>Baghdad</v>
          </cell>
          <cell r="E31" t="str">
            <v/>
          </cell>
        </row>
        <row r="32">
          <cell r="C32" t="str">
            <v>Bangalore</v>
          </cell>
          <cell r="E32" t="str">
            <v/>
          </cell>
        </row>
        <row r="33">
          <cell r="C33" t="str">
            <v>Kolkata</v>
          </cell>
          <cell r="E33" t="str">
            <v/>
          </cell>
        </row>
        <row r="34">
          <cell r="C34" t="str">
            <v>Tianjin</v>
          </cell>
          <cell r="E34" t="str">
            <v/>
          </cell>
        </row>
        <row r="35">
          <cell r="C35" t="str">
            <v>Yangon</v>
          </cell>
          <cell r="E35" t="str">
            <v/>
          </cell>
        </row>
        <row r="36">
          <cell r="C36" t="str">
            <v>Santiago</v>
          </cell>
          <cell r="E36" t="str">
            <v/>
          </cell>
        </row>
        <row r="37">
          <cell r="C37" t="str">
            <v>Guangzhou</v>
          </cell>
          <cell r="E37" t="str">
            <v/>
          </cell>
        </row>
        <row r="38">
          <cell r="C38" t="str">
            <v>Saint Petersburg</v>
          </cell>
          <cell r="E38" t="str">
            <v/>
          </cell>
        </row>
        <row r="39">
          <cell r="C39" t="str">
            <v>Wuhan</v>
          </cell>
          <cell r="E39" t="str">
            <v/>
          </cell>
        </row>
        <row r="40">
          <cell r="C40" t="str">
            <v>Chennai</v>
          </cell>
          <cell r="E40" t="str">
            <v/>
          </cell>
        </row>
        <row r="41">
          <cell r="C41" t="str">
            <v>Riyadh</v>
          </cell>
          <cell r="E41" t="str">
            <v/>
          </cell>
        </row>
        <row r="42">
          <cell r="C42" t="str">
            <v>Singapore</v>
          </cell>
          <cell r="E42" t="str">
            <v/>
          </cell>
        </row>
        <row r="43">
          <cell r="C43" t="str">
            <v>Ho Chi Minh City</v>
          </cell>
          <cell r="E43" t="str">
            <v/>
          </cell>
        </row>
        <row r="44">
          <cell r="C44" t="str">
            <v>Alexandria</v>
          </cell>
          <cell r="E44" t="str">
            <v/>
          </cell>
        </row>
        <row r="45">
          <cell r="C45" t="str">
            <v>Chongqing</v>
          </cell>
          <cell r="E45" t="str">
            <v/>
          </cell>
        </row>
        <row r="46">
          <cell r="C46" t="str">
            <v>Shenyang</v>
          </cell>
          <cell r="E46" t="str">
            <v/>
          </cell>
        </row>
        <row r="47">
          <cell r="C47" t="str">
            <v>Hyderabad</v>
          </cell>
          <cell r="E47" t="str">
            <v/>
          </cell>
        </row>
        <row r="48">
          <cell r="C48" t="str">
            <v>Ankara</v>
          </cell>
          <cell r="E48" t="str">
            <v/>
          </cell>
        </row>
        <row r="49">
          <cell r="C49" t="str">
            <v>Ahmedabad</v>
          </cell>
          <cell r="E49" t="str">
            <v/>
          </cell>
        </row>
        <row r="50">
          <cell r="C50" t="str">
            <v>Los Angeles</v>
          </cell>
          <cell r="E50" t="str">
            <v/>
          </cell>
        </row>
        <row r="51">
          <cell r="C51" t="str">
            <v>Abidjan</v>
          </cell>
          <cell r="E51" t="str">
            <v/>
          </cell>
        </row>
        <row r="52">
          <cell r="C52" t="str">
            <v>Yokohama</v>
          </cell>
          <cell r="E52" t="st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0000000}" name="Communication" displayName="Communication" ref="B32:F50" totalsRowShown="0">
  <tableColumns count="5">
    <tableColumn id="1" xr3:uid="{00000000-0010-0000-0000-000001000000}" name="ACTION" dataCellStyle="Normal 4"/>
    <tableColumn id="2" xr3:uid="{00000000-0010-0000-0000-000002000000}" name="YOUR ANSWER" dataDxfId="24" dataCellStyle="Normal 4"/>
    <tableColumn id="3" xr3:uid="{00000000-0010-0000-0000-000003000000}" name="SCORE" dataDxfId="23" dataCellStyle="Normal 4"/>
    <tableColumn id="4" xr3:uid="{00000000-0010-0000-0000-000004000000}" name="AVAILABLE POINTS" dataDxfId="22" dataCellStyle="Normal 4"/>
    <tableColumn id="5" xr3:uid="{00000000-0010-0000-0000-000005000000}" name="RESOURCES" dataDxfId="21" dataCellStyle="Normal 4"/>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B58:F73" totalsRowShown="0" dataDxfId="20" dataCellStyle="Normal 4">
  <tableColumns count="5">
    <tableColumn id="1" xr3:uid="{00000000-0010-0000-0100-000001000000}" name="ACTION" dataDxfId="19" dataCellStyle="Normal 4"/>
    <tableColumn id="2" xr3:uid="{00000000-0010-0000-0100-000002000000}" name="YOUR ANSWER" dataDxfId="18" dataCellStyle="Normal 4"/>
    <tableColumn id="3" xr3:uid="{00000000-0010-0000-0100-000003000000}" name="SCORE" dataDxfId="17" dataCellStyle="Normal 4"/>
    <tableColumn id="4" xr3:uid="{00000000-0010-0000-0100-000004000000}" name="AVAILABLE POINTS" dataDxfId="16" dataCellStyle="Normal 4"/>
    <tableColumn id="5" xr3:uid="{00000000-0010-0000-0100-000005000000}" name="RESOURCES" dataDxfId="15" dataCellStyle="Normal 4"/>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1:F90" totalsRowShown="0">
  <tableColumns count="5">
    <tableColumn id="1" xr3:uid="{00000000-0010-0000-0200-000001000000}" name="ACTION" dataDxfId="14" dataCellStyle="Normal 4"/>
    <tableColumn id="2" xr3:uid="{00000000-0010-0000-0200-000002000000}" name="YOUR ANSWER" dataDxfId="13"/>
    <tableColumn id="3" xr3:uid="{00000000-0010-0000-0200-000003000000}" name="SCORE" dataDxfId="12"/>
    <tableColumn id="4" xr3:uid="{00000000-0010-0000-0200-000004000000}" name="AVAILABLE POINTS" dataDxfId="11"/>
    <tableColumn id="5" xr3:uid="{00000000-0010-0000-0200-000005000000}" name="Resources" dataDxfId="10" dataCellStyle="Normal 4"/>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57" displayName="Table57" ref="B98:F111" totalsRowShown="0">
  <tableColumns count="5">
    <tableColumn id="1" xr3:uid="{00000000-0010-0000-0300-000001000000}" name="ACTION" dataDxfId="9" dataCellStyle="Normal 4"/>
    <tableColumn id="2" xr3:uid="{00000000-0010-0000-0300-000002000000}" name="YOUR ANSWER" dataDxfId="8"/>
    <tableColumn id="3" xr3:uid="{00000000-0010-0000-0300-000003000000}" name="SCORE" dataDxfId="7"/>
    <tableColumn id="4" xr3:uid="{00000000-0010-0000-0300-000004000000}" name="AVAILABLE POINTS" dataDxfId="6"/>
    <tableColumn id="5" xr3:uid="{00000000-0010-0000-0300-000005000000}" name="RESOURCES" dataDxfId="5" dataCellStyle="Normal 4"/>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73" displayName="Table73" ref="C141:E147" totalsRowShown="0" headerRowDxfId="4" dataDxfId="3" dataCellStyle="Normal 4">
  <tableColumns count="3">
    <tableColumn id="1" xr3:uid="{00000000-0010-0000-0400-000001000000}" name="SCORE" dataDxfId="2" dataCellStyle="Normal 4"/>
    <tableColumn id="2" xr3:uid="{00000000-0010-0000-0400-000002000000}" name="TOTAL  APPLICABLE POINTS" dataDxfId="1" dataCellStyle="Normal 4"/>
    <tableColumn id="3" xr3:uid="{00000000-0010-0000-0400-000003000000}" name="TOTAL POSSIBLE POINTS" dataDxfId="0" dataCellStyle="Normal 4"/>
  </tableColumns>
  <tableStyleInfo name="TableStyleMedium2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ebextensions/_rels/taskpanes.xml.rels><?xml version="1.0" encoding="UTF-8" standalone="yes"?>
<Relationships xmlns="http://schemas.openxmlformats.org/package/2006/relationships"><Relationship Id="rId2" Type="http://schemas.microsoft.com/office/2011/relationships/webextension" Target="webextension2.xml"/><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3">
    <wetp:webextensionref xmlns:r="http://schemas.openxmlformats.org/officeDocument/2006/relationships" r:id="rId1"/>
  </wetp:taskpane>
  <wetp:taskpane dockstate="right" visibility="0" width="350" row="4">
    <wetp:webextensionref xmlns:r="http://schemas.openxmlformats.org/officeDocument/2006/relationships" r:id="rId2"/>
  </wetp:taskpane>
</wetp:taskpanes>
</file>

<file path=xl/webextensions/webextension1.xml><?xml version="1.0" encoding="utf-8"?>
<we:webextension xmlns:we="http://schemas.microsoft.com/office/webextensions/webextension/2010/11" id="{3443AB4B-F92C-463D-B836-39CDF526B7FB}">
  <we:reference id="wa103296784" version="1.0.0.0" store="en-US" storeType="OMEX"/>
  <we:alternateReferences>
    <we:reference id="wa103296784" version="1.0.0.0" store="en-US" storeType="OMEX"/>
  </we:alternateReferences>
  <we:properties/>
  <we:bindings/>
  <we:snapshot xmlns:r="http://schemas.openxmlformats.org/officeDocument/2006/relationships"/>
</we:webextension>
</file>

<file path=xl/webextensions/webextension2.xml><?xml version="1.0" encoding="utf-8"?>
<we:webextension xmlns:we="http://schemas.microsoft.com/office/webextensions/webextension/2010/11" id="{C31A46C2-BDE0-465A-BE7D-DF5E8C35C6D2}">
  <we:reference id="wa102921894" version="1.0.0.0" store="en-US" storeType="OMEX"/>
  <we:alternateReferences>
    <we:reference id="WA102921894" version="1.0.0.0" store="WA102921894" storeType="OMEX"/>
  </we:alternateReferences>
  <we:properties/>
  <we:bindings/>
  <we:snapshot xmlns:r="http://schemas.openxmlformats.org/officeDocument/2006/relationships"/>
</we:webextension>
</file>

<file path=xl/worksheets/_rels/sheet2.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drawing" Target="../drawings/drawing1.xml"/><Relationship Id="rId7" Type="http://schemas.openxmlformats.org/officeDocument/2006/relationships/table" Target="../tables/table4.xml"/><Relationship Id="rId2" Type="http://schemas.openxmlformats.org/officeDocument/2006/relationships/hyperlink" Target="mailto:sustainevents@mit.edu?subject=SustainableEvent%20Certification%20Checklist" TargetMode="External"/><Relationship Id="rId1" Type="http://schemas.openxmlformats.org/officeDocument/2006/relationships/hyperlink" Target="http://sustainability.mit.edu/sustainableevents"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hyperlink" Target="mailto:sustainevents@mit.edu?subject=Question%20about%20Sustainable%20Event%20Certification" TargetMode="External"/><Relationship Id="rId2" Type="http://schemas.openxmlformats.org/officeDocument/2006/relationships/hyperlink" Target="http://guidebook.com/" TargetMode="External"/><Relationship Id="rId1" Type="http://schemas.openxmlformats.org/officeDocument/2006/relationships/hyperlink" Target="http://web.mit.edu/eventguide/advertising/slides.html" TargetMode="Externa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pubs.acs.org/doi/pdf/10.1021/es702969f" TargetMode="External"/><Relationship Id="rId7" Type="http://schemas.openxmlformats.org/officeDocument/2006/relationships/drawing" Target="../drawings/drawing3.xml"/><Relationship Id="rId2" Type="http://schemas.openxmlformats.org/officeDocument/2006/relationships/hyperlink" Target="http://fairtradeusa.org/what-is-fair-trade" TargetMode="External"/><Relationship Id="rId1" Type="http://schemas.openxmlformats.org/officeDocument/2006/relationships/hyperlink" Target="http://www.usda.gov/wps/portal/usda/usdahome?contentidonly=true&amp;contentid=organic-agriculture.html" TargetMode="External"/><Relationship Id="rId6" Type="http://schemas.openxmlformats.org/officeDocument/2006/relationships/hyperlink" Target="https://www.youtube.com/watch?app=desktop&amp;v=TP1B3f9FRGw&amp;feature=youtu.be" TargetMode="External"/><Relationship Id="rId5" Type="http://schemas.openxmlformats.org/officeDocument/2006/relationships/hyperlink" Target="http://sustainability.mit.edu/sustainableevents" TargetMode="External"/><Relationship Id="rId4" Type="http://schemas.openxmlformats.org/officeDocument/2006/relationships/hyperlink" Target="mailto:sustainevents@mit.edu?subject=Question%20about%20Sustainable%20Event%20Certification"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worldlandtrust.org/eco-services/offsetting/individuals" TargetMode="External"/><Relationship Id="rId2" Type="http://schemas.openxmlformats.org/officeDocument/2006/relationships/hyperlink" Target="http://web.mit.edu/facilities/transportation/shuttles/charters.html" TargetMode="External"/><Relationship Id="rId1" Type="http://schemas.openxmlformats.org/officeDocument/2006/relationships/hyperlink" Target="http://web.mit.edu/Facilities/environmental/buildings.html" TargetMode="External"/><Relationship Id="rId5" Type="http://schemas.openxmlformats.org/officeDocument/2006/relationships/drawing" Target="../drawings/drawing4.xml"/><Relationship Id="rId4" Type="http://schemas.openxmlformats.org/officeDocument/2006/relationships/hyperlink" Target="mailto:sustainevents@mit.edu?subject=Question%20about%20Sustainable%20Event%20Certification"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ustainability.mit.edu/sustainableevents" TargetMode="External"/><Relationship Id="rId2" Type="http://schemas.openxmlformats.org/officeDocument/2006/relationships/hyperlink" Target="http://web.mit.edu/facilities/services/events.html" TargetMode="External"/><Relationship Id="rId1" Type="http://schemas.openxmlformats.org/officeDocument/2006/relationships/hyperlink" Target="mailto:sustainevents@mit.edu?subject=Question%20about%20Sustainable%20Event%20Certification" TargetMode="External"/><Relationship Id="rId6" Type="http://schemas.openxmlformats.org/officeDocument/2006/relationships/drawing" Target="../drawings/drawing5.xml"/><Relationship Id="rId5" Type="http://schemas.openxmlformats.org/officeDocument/2006/relationships/hyperlink" Target="https://climate.mit.edu/users/waste-watchers" TargetMode="External"/><Relationship Id="rId4" Type="http://schemas.openxmlformats.org/officeDocument/2006/relationships/hyperlink" Target="http://web.mit.edu/workinggreen/reuse/reuse.html"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eb.mit.edu/facilities/transportation/shuttles/charters.html" TargetMode="External"/><Relationship Id="rId13" Type="http://schemas.openxmlformats.org/officeDocument/2006/relationships/hyperlink" Target="mailto:sustainevents@mit.edu?subject=Question%20about%20Sustainable%20Event%20Certification" TargetMode="External"/><Relationship Id="rId3" Type="http://schemas.openxmlformats.org/officeDocument/2006/relationships/hyperlink" Target="http://guidebook.com/" TargetMode="External"/><Relationship Id="rId7" Type="http://schemas.openxmlformats.org/officeDocument/2006/relationships/hyperlink" Target="http://web.mit.edu/Facilities/environmental/buildings.html" TargetMode="External"/><Relationship Id="rId12" Type="http://schemas.openxmlformats.org/officeDocument/2006/relationships/hyperlink" Target="http://web.mit.edu/workinggreen/reuse/reuse.html" TargetMode="External"/><Relationship Id="rId2" Type="http://schemas.openxmlformats.org/officeDocument/2006/relationships/hyperlink" Target="http://web.mit.edu/eventguide/advertising/slides.html" TargetMode="External"/><Relationship Id="rId16" Type="http://schemas.openxmlformats.org/officeDocument/2006/relationships/drawing" Target="../drawings/drawing6.xml"/><Relationship Id="rId1" Type="http://schemas.openxmlformats.org/officeDocument/2006/relationships/hyperlink" Target="http://sustainability.mit.edu/sustainableevents" TargetMode="External"/><Relationship Id="rId6" Type="http://schemas.openxmlformats.org/officeDocument/2006/relationships/hyperlink" Target="http://pubs.acs.org/doi/pdf/10.1021/es702969f" TargetMode="External"/><Relationship Id="rId11" Type="http://schemas.openxmlformats.org/officeDocument/2006/relationships/hyperlink" Target="http://sustainability.mit.edu/sustainableevents" TargetMode="External"/><Relationship Id="rId5" Type="http://schemas.openxmlformats.org/officeDocument/2006/relationships/hyperlink" Target="http://fairtradeusa.org/what-is-fair-trade" TargetMode="External"/><Relationship Id="rId15" Type="http://schemas.openxmlformats.org/officeDocument/2006/relationships/hyperlink" Target="https://www.youtube.com/watch?app=desktop&amp;v=TP1B3f9FRGw&amp;feature=youtu.be" TargetMode="External"/><Relationship Id="rId10" Type="http://schemas.openxmlformats.org/officeDocument/2006/relationships/hyperlink" Target="http://web.mit.edu/facilities/services/trash.html" TargetMode="External"/><Relationship Id="rId4" Type="http://schemas.openxmlformats.org/officeDocument/2006/relationships/hyperlink" Target="http://www.usda.gov/wps/portal/usda/usdahome?contentidonly=true&amp;contentid=organic-agriculture.html" TargetMode="External"/><Relationship Id="rId9" Type="http://schemas.openxmlformats.org/officeDocument/2006/relationships/hyperlink" Target="http://www.worldlandtrust.org/eco-services/offsetting/individuals" TargetMode="External"/><Relationship Id="rId14" Type="http://schemas.openxmlformats.org/officeDocument/2006/relationships/hyperlink" Target="https://climate.mit.edu/users/waste-watch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27AC9-2572-0143-9BBB-0D68F632832C}">
  <dimension ref="A1:A12"/>
  <sheetViews>
    <sheetView workbookViewId="0">
      <selection activeCell="B17" sqref="B17"/>
    </sheetView>
  </sheetViews>
  <sheetFormatPr baseColWidth="10" defaultRowHeight="16"/>
  <sheetData>
    <row r="1" spans="1:1">
      <c r="A1" s="66" t="s">
        <v>309</v>
      </c>
    </row>
    <row r="2" spans="1:1">
      <c r="A2" t="s">
        <v>310</v>
      </c>
    </row>
    <row r="3" spans="1:1">
      <c r="A3" t="s">
        <v>294</v>
      </c>
    </row>
    <row r="4" spans="1:1">
      <c r="A4" t="s">
        <v>295</v>
      </c>
    </row>
    <row r="5" spans="1:1">
      <c r="A5" t="s">
        <v>312</v>
      </c>
    </row>
    <row r="6" spans="1:1">
      <c r="A6" t="s">
        <v>301</v>
      </c>
    </row>
    <row r="7" spans="1:1">
      <c r="A7" t="s">
        <v>302</v>
      </c>
    </row>
    <row r="8" spans="1:1">
      <c r="A8" t="s">
        <v>308</v>
      </c>
    </row>
    <row r="9" spans="1:1">
      <c r="A9" t="s">
        <v>311</v>
      </c>
    </row>
    <row r="10" spans="1:1">
      <c r="A10" t="s">
        <v>314</v>
      </c>
    </row>
    <row r="11" spans="1:1">
      <c r="A11" t="s">
        <v>316</v>
      </c>
    </row>
    <row r="12" spans="1:1">
      <c r="A12" t="s">
        <v>320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4.9989318521683403E-2"/>
    <pageSetUpPr autoPageBreaks="0" fitToPage="1"/>
  </sheetPr>
  <dimension ref="A1:J161"/>
  <sheetViews>
    <sheetView showGridLines="0" tabSelected="1" zoomScaleSheetLayoutView="50" workbookViewId="0">
      <selection activeCell="B20" sqref="B20"/>
    </sheetView>
  </sheetViews>
  <sheetFormatPr baseColWidth="10" defaultColWidth="8.83203125" defaultRowHeight="15.75" customHeight="1"/>
  <cols>
    <col min="1" max="1" width="12.83203125" customWidth="1"/>
    <col min="2" max="2" width="79.6640625" customWidth="1"/>
    <col min="3" max="3" width="16.1640625" customWidth="1"/>
    <col min="4" max="4" width="13.5" customWidth="1"/>
    <col min="5" max="5" width="18.1640625" bestFit="1" customWidth="1"/>
    <col min="6" max="6" width="6" hidden="1" customWidth="1"/>
    <col min="8" max="8" width="11.83203125" customWidth="1"/>
  </cols>
  <sheetData>
    <row r="1" spans="1:10" ht="15.75" customHeight="1">
      <c r="A1" s="5"/>
      <c r="B1" s="5"/>
      <c r="C1" s="6"/>
      <c r="D1" s="6"/>
      <c r="E1" s="6"/>
      <c r="F1" s="5"/>
      <c r="G1" s="65" t="s">
        <v>218</v>
      </c>
      <c r="H1" s="5"/>
      <c r="I1" s="5"/>
      <c r="J1" s="5"/>
    </row>
    <row r="2" spans="1:10" ht="12.75" customHeight="1">
      <c r="A2" s="31"/>
      <c r="B2" s="99"/>
      <c r="C2" s="99"/>
      <c r="D2" s="99"/>
      <c r="E2" s="99"/>
      <c r="F2" s="5"/>
      <c r="G2" s="65"/>
      <c r="H2" s="5"/>
      <c r="I2" s="5"/>
      <c r="J2" s="5"/>
    </row>
    <row r="3" spans="1:10" ht="12.75" customHeight="1">
      <c r="A3" s="31"/>
      <c r="B3" s="99"/>
      <c r="C3" s="99"/>
      <c r="D3" s="99"/>
      <c r="E3" s="99"/>
      <c r="F3" s="5"/>
      <c r="G3" s="65"/>
      <c r="H3" s="5"/>
      <c r="I3" s="5"/>
      <c r="J3" s="5"/>
    </row>
    <row r="4" spans="1:10" ht="2" customHeight="1">
      <c r="A4" s="31"/>
      <c r="B4" s="99"/>
      <c r="C4" s="99"/>
      <c r="D4" s="99"/>
      <c r="E4" s="99"/>
      <c r="F4" s="5"/>
      <c r="G4" s="65"/>
      <c r="H4" s="5"/>
      <c r="I4" s="5"/>
      <c r="J4" s="5"/>
    </row>
    <row r="5" spans="1:10" ht="12.75" customHeight="1">
      <c r="A5" s="31"/>
      <c r="B5" s="180" t="s">
        <v>290</v>
      </c>
      <c r="C5" s="180"/>
      <c r="D5" s="180"/>
      <c r="E5" s="180"/>
      <c r="F5" s="5"/>
      <c r="G5" s="65"/>
      <c r="H5" s="5"/>
      <c r="I5" s="5"/>
      <c r="J5" s="5"/>
    </row>
    <row r="6" spans="1:10" ht="34" customHeight="1">
      <c r="A6" s="31"/>
      <c r="B6" s="180"/>
      <c r="C6" s="180"/>
      <c r="D6" s="180"/>
      <c r="E6" s="180"/>
      <c r="F6" s="5"/>
      <c r="G6" s="65"/>
      <c r="H6" s="5"/>
      <c r="I6" s="5"/>
      <c r="J6" s="5"/>
    </row>
    <row r="7" spans="1:10" ht="29" customHeight="1">
      <c r="A7" s="31"/>
      <c r="B7" s="144" t="s">
        <v>266</v>
      </c>
      <c r="C7" s="31"/>
      <c r="D7" s="31"/>
      <c r="E7" s="31"/>
      <c r="F7" s="5"/>
      <c r="G7" s="65"/>
      <c r="H7" s="5"/>
      <c r="I7" s="5"/>
      <c r="J7" s="5"/>
    </row>
    <row r="8" spans="1:10" ht="20" customHeight="1">
      <c r="A8" s="31"/>
      <c r="B8" s="169" t="s">
        <v>281</v>
      </c>
      <c r="C8" s="118"/>
      <c r="D8" s="118"/>
      <c r="E8" s="119"/>
      <c r="F8" s="5"/>
      <c r="G8" s="65"/>
      <c r="H8" s="5"/>
      <c r="I8" s="5"/>
      <c r="J8" s="5"/>
    </row>
    <row r="9" spans="1:10" ht="20" customHeight="1">
      <c r="A9" s="31"/>
      <c r="B9" s="120" t="s">
        <v>282</v>
      </c>
      <c r="C9" s="121"/>
      <c r="D9" s="121"/>
      <c r="E9" s="122"/>
      <c r="F9" s="5"/>
      <c r="G9" s="65"/>
      <c r="H9" s="5"/>
      <c r="I9" s="5"/>
      <c r="J9" s="5"/>
    </row>
    <row r="10" spans="1:10" ht="20" customHeight="1">
      <c r="A10" s="31"/>
      <c r="B10" s="123" t="s">
        <v>263</v>
      </c>
      <c r="C10" s="121"/>
      <c r="D10" s="121"/>
      <c r="E10" s="122"/>
      <c r="F10" s="5"/>
      <c r="G10" s="65"/>
      <c r="H10" s="5"/>
      <c r="I10" s="5"/>
      <c r="J10" s="5"/>
    </row>
    <row r="11" spans="1:10" ht="62" customHeight="1">
      <c r="A11" s="31"/>
      <c r="B11" s="197" t="s">
        <v>317</v>
      </c>
      <c r="C11" s="198"/>
      <c r="D11" s="198"/>
      <c r="E11" s="199"/>
      <c r="F11" s="5"/>
      <c r="G11" s="65"/>
      <c r="H11" s="5"/>
      <c r="I11" s="5"/>
      <c r="J11" s="5"/>
    </row>
    <row r="12" spans="1:10" ht="20">
      <c r="A12" s="14"/>
      <c r="B12" s="191"/>
      <c r="C12" s="191"/>
      <c r="D12" s="191"/>
      <c r="E12" s="191"/>
      <c r="F12" s="5"/>
      <c r="G12" s="65"/>
      <c r="H12" s="5"/>
      <c r="I12" s="5"/>
      <c r="J12" s="5"/>
    </row>
    <row r="13" spans="1:10" ht="19">
      <c r="A13" s="14"/>
      <c r="B13" s="125" t="s">
        <v>143</v>
      </c>
      <c r="C13" s="116"/>
      <c r="D13" s="188"/>
      <c r="E13" s="188"/>
      <c r="F13" s="107"/>
      <c r="G13" s="65"/>
      <c r="H13" s="5"/>
      <c r="I13" s="5"/>
      <c r="J13" s="5"/>
    </row>
    <row r="14" spans="1:10" ht="16">
      <c r="A14" s="14"/>
      <c r="B14" s="181" t="s">
        <v>57</v>
      </c>
      <c r="C14" s="181"/>
      <c r="D14" s="155"/>
      <c r="E14" s="155"/>
      <c r="F14" s="155"/>
      <c r="G14" s="65"/>
      <c r="H14" s="61"/>
      <c r="I14" s="5"/>
      <c r="J14" s="5"/>
    </row>
    <row r="15" spans="1:10" ht="22.5" customHeight="1">
      <c r="A15" s="14"/>
      <c r="B15" s="183"/>
      <c r="C15" s="183"/>
      <c r="D15" s="183"/>
      <c r="E15" s="183"/>
      <c r="F15" s="156"/>
      <c r="G15" s="65"/>
      <c r="H15" s="5"/>
      <c r="I15" s="5"/>
      <c r="J15" s="5"/>
    </row>
    <row r="16" spans="1:10" ht="19">
      <c r="A16" s="14"/>
      <c r="B16" s="157" t="s">
        <v>59</v>
      </c>
      <c r="C16" s="158" t="s">
        <v>58</v>
      </c>
      <c r="D16" s="159"/>
      <c r="E16" s="155" t="s">
        <v>60</v>
      </c>
      <c r="F16" s="157"/>
      <c r="G16" s="65"/>
      <c r="H16" s="32"/>
      <c r="I16" s="5"/>
      <c r="J16" s="33"/>
    </row>
    <row r="17" spans="1:10" ht="24.75" customHeight="1">
      <c r="A17" s="14"/>
      <c r="B17" s="160"/>
      <c r="C17" s="193"/>
      <c r="D17" s="194"/>
      <c r="E17" s="189"/>
      <c r="F17" s="190"/>
      <c r="G17" s="65"/>
      <c r="H17" s="5"/>
      <c r="I17" s="32"/>
      <c r="J17" s="33"/>
    </row>
    <row r="18" spans="1:10" ht="14" customHeight="1">
      <c r="A18" s="14"/>
      <c r="B18" s="181" t="s">
        <v>144</v>
      </c>
      <c r="C18" s="181"/>
      <c r="D18" s="184" t="s">
        <v>61</v>
      </c>
      <c r="E18" s="185"/>
      <c r="F18" s="161"/>
      <c r="G18" s="65"/>
      <c r="H18" s="5"/>
      <c r="I18" s="5"/>
      <c r="J18" s="33"/>
    </row>
    <row r="19" spans="1:10" ht="24" customHeight="1">
      <c r="A19" s="14"/>
      <c r="B19" s="182"/>
      <c r="C19" s="183"/>
      <c r="D19" s="186"/>
      <c r="E19" s="187"/>
      <c r="F19" s="161"/>
      <c r="G19" s="65"/>
      <c r="H19" s="5"/>
      <c r="I19" s="5"/>
      <c r="J19" s="33"/>
    </row>
    <row r="20" spans="1:10" ht="15.75" customHeight="1">
      <c r="A20" s="14"/>
      <c r="B20" s="112"/>
      <c r="C20" s="6"/>
      <c r="D20" s="6"/>
      <c r="E20" s="6"/>
      <c r="F20" s="5"/>
      <c r="G20" s="65"/>
      <c r="H20" s="5"/>
      <c r="I20" s="5"/>
      <c r="J20" s="33"/>
    </row>
    <row r="21" spans="1:10" ht="15.75" customHeight="1">
      <c r="A21" s="32"/>
      <c r="B21" s="32"/>
      <c r="C21" s="6"/>
      <c r="D21" s="6"/>
      <c r="E21" s="6"/>
      <c r="F21" s="5"/>
      <c r="G21" s="65"/>
      <c r="H21" s="5"/>
      <c r="I21" s="5"/>
      <c r="J21" s="33"/>
    </row>
    <row r="22" spans="1:10" ht="19">
      <c r="A22" s="5"/>
      <c r="B22" s="125" t="s">
        <v>226</v>
      </c>
      <c r="C22" s="117"/>
      <c r="D22" s="219"/>
      <c r="E22" s="219"/>
      <c r="F22" s="107"/>
      <c r="G22" s="108"/>
      <c r="H22" s="108"/>
    </row>
    <row r="23" spans="1:10" ht="17">
      <c r="A23" s="109"/>
      <c r="B23" s="181" t="s">
        <v>225</v>
      </c>
      <c r="C23" s="221"/>
      <c r="D23" s="162" t="s">
        <v>224</v>
      </c>
      <c r="E23" s="155"/>
      <c r="F23" s="155"/>
      <c r="G23" s="110"/>
      <c r="H23" s="110"/>
      <c r="I23" s="111"/>
      <c r="J23" s="111"/>
    </row>
    <row r="24" spans="1:10" ht="21" customHeight="1">
      <c r="A24" s="5"/>
      <c r="B24" s="183"/>
      <c r="C24" s="220"/>
      <c r="D24" s="186"/>
      <c r="E24" s="187"/>
      <c r="F24" s="187"/>
      <c r="G24" s="108"/>
      <c r="H24" s="108"/>
    </row>
    <row r="25" spans="1:10" ht="15" customHeight="1">
      <c r="A25" s="5"/>
      <c r="B25" s="157" t="s">
        <v>223</v>
      </c>
      <c r="C25" s="158" t="s">
        <v>227</v>
      </c>
      <c r="D25" s="157"/>
      <c r="E25" s="157"/>
      <c r="F25" s="157"/>
      <c r="G25" s="110"/>
      <c r="H25" s="110"/>
      <c r="I25" s="111"/>
      <c r="J25" s="111"/>
    </row>
    <row r="26" spans="1:10" ht="24" customHeight="1">
      <c r="A26" s="5"/>
      <c r="B26" s="171"/>
      <c r="C26" s="217"/>
      <c r="D26" s="218"/>
      <c r="E26" s="218"/>
      <c r="F26" s="218"/>
      <c r="G26" s="108"/>
      <c r="H26" s="108"/>
    </row>
    <row r="27" spans="1:10" ht="20" customHeight="1">
      <c r="A27" s="5"/>
      <c r="B27" s="173" t="s">
        <v>283</v>
      </c>
      <c r="C27" s="114"/>
      <c r="D27" s="114"/>
      <c r="E27" s="113"/>
      <c r="F27" s="113"/>
      <c r="G27" s="108"/>
      <c r="H27" s="108"/>
    </row>
    <row r="28" spans="1:10" ht="35" customHeight="1">
      <c r="A28" s="5"/>
      <c r="B28" s="124" t="s">
        <v>235</v>
      </c>
      <c r="C28" s="5"/>
      <c r="D28" s="5"/>
      <c r="E28" s="5"/>
      <c r="F28" s="5"/>
      <c r="G28" s="65"/>
      <c r="H28" s="5"/>
      <c r="I28" s="5"/>
      <c r="J28" s="5"/>
    </row>
    <row r="29" spans="1:10" ht="19" customHeight="1">
      <c r="A29" s="8"/>
      <c r="B29" s="195" t="s">
        <v>196</v>
      </c>
      <c r="C29" s="195"/>
      <c r="D29" s="195"/>
      <c r="E29" s="151" t="s">
        <v>220</v>
      </c>
      <c r="F29" s="75"/>
      <c r="G29" s="65"/>
      <c r="H29" s="5"/>
      <c r="I29" s="5"/>
      <c r="J29" s="5"/>
    </row>
    <row r="30" spans="1:10" ht="14.25" customHeight="1">
      <c r="A30" s="8"/>
      <c r="B30" s="192" t="s">
        <v>128</v>
      </c>
      <c r="C30" s="192"/>
      <c r="D30" s="192"/>
      <c r="E30" s="192"/>
      <c r="F30" s="101"/>
      <c r="G30" s="65"/>
      <c r="H30" s="5"/>
      <c r="I30" s="5"/>
      <c r="J30" s="5"/>
    </row>
    <row r="31" spans="1:10" ht="20" customHeight="1">
      <c r="A31" s="8"/>
      <c r="B31" s="192"/>
      <c r="C31" s="192"/>
      <c r="D31" s="192"/>
      <c r="E31" s="192"/>
      <c r="F31" s="101"/>
      <c r="G31" s="65"/>
      <c r="H31" s="5"/>
      <c r="I31" s="5"/>
      <c r="J31" s="5"/>
    </row>
    <row r="32" spans="1:10" ht="14.25" customHeight="1">
      <c r="A32" s="10" t="s">
        <v>49</v>
      </c>
      <c r="B32" s="19" t="s">
        <v>51</v>
      </c>
      <c r="C32" s="20" t="s">
        <v>50</v>
      </c>
      <c r="D32" s="20" t="s">
        <v>52</v>
      </c>
      <c r="E32" s="20" t="s">
        <v>247</v>
      </c>
      <c r="F32" s="36" t="s">
        <v>120</v>
      </c>
      <c r="G32" s="65"/>
      <c r="H32" s="5"/>
      <c r="I32" s="5"/>
      <c r="J32" s="5"/>
    </row>
    <row r="33" spans="1:10" ht="16">
      <c r="A33" s="5"/>
      <c r="B33" s="21" t="s">
        <v>102</v>
      </c>
      <c r="C33" s="17"/>
      <c r="D33" s="17"/>
      <c r="E33" s="18"/>
      <c r="F33" s="5"/>
      <c r="G33" s="65"/>
      <c r="H33" s="5"/>
      <c r="I33" s="5"/>
      <c r="J33" s="5"/>
    </row>
    <row r="34" spans="1:10" ht="16">
      <c r="A34" s="30" t="s">
        <v>62</v>
      </c>
      <c r="B34" s="9" t="s">
        <v>219</v>
      </c>
      <c r="C34" s="40" t="s">
        <v>47</v>
      </c>
      <c r="D34" s="18">
        <f>IF(C34="Yes",1,0)</f>
        <v>0</v>
      </c>
      <c r="E34" s="18">
        <f>IF(C34="N/a",0,1)</f>
        <v>1</v>
      </c>
      <c r="F34" t="s">
        <v>121</v>
      </c>
      <c r="G34" s="65"/>
      <c r="H34" s="5"/>
      <c r="I34" s="5"/>
      <c r="J34" s="5"/>
    </row>
    <row r="35" spans="1:10" ht="16">
      <c r="A35" s="30" t="s">
        <v>63</v>
      </c>
      <c r="B35" s="9" t="s">
        <v>140</v>
      </c>
      <c r="C35" s="40" t="s">
        <v>47</v>
      </c>
      <c r="D35" s="18">
        <f>IF(C35="Yes",1,0)</f>
        <v>0</v>
      </c>
      <c r="E35" s="18">
        <f>IF(C35="N/a",0,1)</f>
        <v>1</v>
      </c>
      <c r="F35" t="s">
        <v>121</v>
      </c>
      <c r="G35" s="65"/>
      <c r="H35" s="5"/>
      <c r="I35" s="5"/>
      <c r="J35" s="5"/>
    </row>
    <row r="36" spans="1:10" ht="16">
      <c r="A36" s="30" t="s">
        <v>64</v>
      </c>
      <c r="B36" s="9" t="s">
        <v>276</v>
      </c>
      <c r="C36" s="40" t="s">
        <v>47</v>
      </c>
      <c r="D36" s="18">
        <f>IF(C36="Yes",1,0)</f>
        <v>0</v>
      </c>
      <c r="E36" s="18">
        <f>IF(C36="N/a",0,1)</f>
        <v>1</v>
      </c>
      <c r="F36" t="s">
        <v>121</v>
      </c>
      <c r="G36" s="65"/>
      <c r="H36" s="5"/>
      <c r="I36" s="5"/>
      <c r="J36" s="5"/>
    </row>
    <row r="37" spans="1:10" ht="16">
      <c r="A37" s="5"/>
      <c r="B37" s="21" t="s">
        <v>141</v>
      </c>
      <c r="C37" s="41"/>
      <c r="D37" s="7"/>
      <c r="E37" s="6"/>
      <c r="F37" s="39"/>
      <c r="G37" s="65"/>
      <c r="H37" s="5"/>
      <c r="I37" s="5"/>
      <c r="J37" s="5"/>
    </row>
    <row r="38" spans="1:10" ht="16">
      <c r="A38" s="30" t="s">
        <v>65</v>
      </c>
      <c r="B38" s="5" t="s">
        <v>133</v>
      </c>
      <c r="C38" s="40" t="s">
        <v>47</v>
      </c>
      <c r="D38" s="18">
        <f>IF(C38="Yes",1,0)</f>
        <v>0</v>
      </c>
      <c r="E38" s="18">
        <f>IF(C38="N/a",0,1)</f>
        <v>1</v>
      </c>
      <c r="F38" t="s">
        <v>121</v>
      </c>
      <c r="G38" s="65"/>
      <c r="H38" s="5"/>
      <c r="I38" s="5"/>
      <c r="J38" s="5"/>
    </row>
    <row r="39" spans="1:10" ht="16">
      <c r="A39" s="30"/>
      <c r="B39" s="21" t="s">
        <v>100</v>
      </c>
      <c r="C39" s="42"/>
      <c r="D39" s="6"/>
      <c r="E39" s="6"/>
      <c r="F39" s="39"/>
      <c r="G39" s="65"/>
      <c r="H39" s="5"/>
      <c r="I39" s="5"/>
      <c r="J39" s="5"/>
    </row>
    <row r="40" spans="1:10" ht="16">
      <c r="A40" s="30" t="s">
        <v>40</v>
      </c>
      <c r="B40" s="5" t="s">
        <v>38</v>
      </c>
      <c r="C40" s="40" t="s">
        <v>47</v>
      </c>
      <c r="D40" s="18">
        <f>IF(C40="All",2,IF(C40="Some",1,0))</f>
        <v>0</v>
      </c>
      <c r="E40" s="18">
        <f>IF(C40="N/a",0,2)</f>
        <v>2</v>
      </c>
      <c r="F40" t="s">
        <v>121</v>
      </c>
      <c r="G40" s="65"/>
      <c r="H40" s="5"/>
      <c r="I40" s="5"/>
      <c r="J40" s="5"/>
    </row>
    <row r="41" spans="1:10" ht="16">
      <c r="A41" s="30" t="s">
        <v>16</v>
      </c>
      <c r="B41" s="5" t="s">
        <v>80</v>
      </c>
      <c r="C41" s="40" t="s">
        <v>47</v>
      </c>
      <c r="D41" s="18">
        <f>IF(C41="n/a",0,IF(C41="All",2,IF(C41="Some",1,0)))</f>
        <v>0</v>
      </c>
      <c r="E41" s="18">
        <f>IF(C41="N/a",0,2)</f>
        <v>2</v>
      </c>
      <c r="F41" t="s">
        <v>121</v>
      </c>
      <c r="G41" s="65"/>
      <c r="H41" s="5"/>
      <c r="I41" s="5"/>
      <c r="J41" s="5"/>
    </row>
    <row r="42" spans="1:10" ht="16">
      <c r="A42" s="30" t="s">
        <v>17</v>
      </c>
      <c r="B42" s="5" t="s">
        <v>20</v>
      </c>
      <c r="C42" s="40" t="s">
        <v>47</v>
      </c>
      <c r="D42" s="18">
        <f>IF(C42="Yes",1,0)</f>
        <v>0</v>
      </c>
      <c r="E42" s="18">
        <f>IF(C42="N/a",0,1)</f>
        <v>1</v>
      </c>
      <c r="F42" t="s">
        <v>121</v>
      </c>
      <c r="G42" s="65"/>
      <c r="H42" s="5"/>
      <c r="I42" s="5"/>
      <c r="J42" s="5"/>
    </row>
    <row r="43" spans="1:10" ht="16">
      <c r="A43" s="37" t="s">
        <v>18</v>
      </c>
      <c r="B43" s="5" t="s">
        <v>116</v>
      </c>
      <c r="C43" s="40" t="s">
        <v>47</v>
      </c>
      <c r="D43" s="18">
        <f>IF(C43="100% paper free",2,IF(C43="≤ 1 sheet/person",1,0))</f>
        <v>0</v>
      </c>
      <c r="E43" s="18">
        <f>IF(C43="N/a",0,2)</f>
        <v>2</v>
      </c>
      <c r="F43" t="s">
        <v>121</v>
      </c>
      <c r="G43" s="65"/>
      <c r="H43" s="5"/>
      <c r="I43" s="5"/>
      <c r="J43" s="5"/>
    </row>
    <row r="44" spans="1:10" ht="16">
      <c r="A44" s="30" t="s">
        <v>19</v>
      </c>
      <c r="B44" s="5" t="s">
        <v>134</v>
      </c>
      <c r="C44" s="40" t="s">
        <v>47</v>
      </c>
      <c r="D44" s="18">
        <f t="shared" ref="D44:D45" si="0">IF(C44="Yes",1,0)</f>
        <v>0</v>
      </c>
      <c r="E44" s="18">
        <f>IF(C44="N/a",0,1)</f>
        <v>1</v>
      </c>
      <c r="F44" t="s">
        <v>121</v>
      </c>
      <c r="G44" s="65"/>
      <c r="H44" s="5"/>
      <c r="I44" s="5"/>
      <c r="J44" s="5"/>
    </row>
    <row r="45" spans="1:10" ht="16">
      <c r="A45" s="38" t="s">
        <v>21</v>
      </c>
      <c r="B45" s="5" t="s">
        <v>117</v>
      </c>
      <c r="C45" s="40" t="s">
        <v>47</v>
      </c>
      <c r="D45" s="18">
        <f t="shared" si="0"/>
        <v>0</v>
      </c>
      <c r="E45" s="18">
        <f>IF(C45="N/a",0,1)</f>
        <v>1</v>
      </c>
      <c r="F45" t="s">
        <v>121</v>
      </c>
      <c r="G45" s="65"/>
      <c r="H45" s="5"/>
      <c r="I45" s="5"/>
      <c r="J45" s="5"/>
    </row>
    <row r="46" spans="1:10" ht="16">
      <c r="A46" s="30" t="s">
        <v>22</v>
      </c>
      <c r="B46" s="5" t="s">
        <v>135</v>
      </c>
      <c r="C46" s="40" t="s">
        <v>47</v>
      </c>
      <c r="D46" s="18">
        <f>IF(C46="100%",2,IF(C46="30% or above",1,0))</f>
        <v>0</v>
      </c>
      <c r="E46" s="18">
        <f>IF(C46="N/a",0,2)</f>
        <v>2</v>
      </c>
      <c r="F46" t="s">
        <v>121</v>
      </c>
      <c r="G46" s="65"/>
      <c r="H46" s="5"/>
      <c r="I46" s="5"/>
      <c r="J46" s="5"/>
    </row>
    <row r="47" spans="1:10" ht="16">
      <c r="A47" s="5"/>
      <c r="B47" s="21" t="s">
        <v>130</v>
      </c>
      <c r="C47" s="42"/>
      <c r="D47" s="6"/>
      <c r="E47" s="6"/>
      <c r="F47" s="39"/>
      <c r="G47" s="65"/>
      <c r="H47" s="5"/>
      <c r="I47" s="5"/>
      <c r="J47" s="5"/>
    </row>
    <row r="48" spans="1:10" ht="16">
      <c r="A48" s="30" t="s">
        <v>23</v>
      </c>
      <c r="B48" s="5" t="s">
        <v>129</v>
      </c>
      <c r="C48" s="40" t="s">
        <v>47</v>
      </c>
      <c r="D48" s="18">
        <f t="shared" ref="D48:D49" si="1">IF(C48="Yes",1,0)</f>
        <v>0</v>
      </c>
      <c r="E48" s="18">
        <f>IF(C48="N/a",0,1)</f>
        <v>1</v>
      </c>
      <c r="F48" t="s">
        <v>121</v>
      </c>
      <c r="G48" s="65"/>
      <c r="H48" s="5"/>
      <c r="I48" s="5"/>
      <c r="J48" s="5"/>
    </row>
    <row r="49" spans="1:10" ht="16">
      <c r="A49" s="30" t="s">
        <v>24</v>
      </c>
      <c r="B49" s="5" t="s">
        <v>87</v>
      </c>
      <c r="C49" s="40" t="s">
        <v>47</v>
      </c>
      <c r="D49" s="18">
        <f t="shared" si="1"/>
        <v>0</v>
      </c>
      <c r="E49" s="18">
        <f>IF(C49="N/a",0,1)</f>
        <v>1</v>
      </c>
      <c r="F49" t="s">
        <v>121</v>
      </c>
      <c r="G49" s="65"/>
      <c r="H49" s="5"/>
      <c r="I49" s="5"/>
      <c r="J49" s="5"/>
    </row>
    <row r="50" spans="1:10" ht="16">
      <c r="A50" s="5"/>
      <c r="B50" s="132" t="s">
        <v>201</v>
      </c>
      <c r="C50" s="16"/>
      <c r="D50" s="25">
        <f>SUBTOTAL(109,D33:D49)</f>
        <v>0</v>
      </c>
      <c r="E50" s="25">
        <f>SUBTOTAL(109,E33:E49)</f>
        <v>17</v>
      </c>
      <c r="F50" s="5"/>
      <c r="G50" s="65"/>
      <c r="H50" s="5"/>
      <c r="I50" s="5"/>
      <c r="J50" s="5"/>
    </row>
    <row r="51" spans="1:10" ht="14.25" customHeight="1">
      <c r="A51" s="5"/>
      <c r="B51" s="5"/>
      <c r="C51" s="5"/>
      <c r="D51" s="5"/>
      <c r="E51" s="5"/>
      <c r="F51" s="5"/>
      <c r="G51" s="65"/>
      <c r="H51" s="5"/>
      <c r="I51" s="5"/>
      <c r="J51" s="5"/>
    </row>
    <row r="52" spans="1:10" ht="14.25" customHeight="1">
      <c r="A52" s="5"/>
      <c r="B52" s="5"/>
      <c r="C52" s="5"/>
      <c r="D52" s="5"/>
      <c r="E52" s="5"/>
      <c r="F52" s="5"/>
      <c r="G52" s="65"/>
      <c r="H52" s="5"/>
      <c r="I52" s="5"/>
      <c r="J52" s="5"/>
    </row>
    <row r="53" spans="1:10" ht="14.25" customHeight="1">
      <c r="A53" s="5"/>
      <c r="B53" s="5"/>
      <c r="C53" s="5"/>
      <c r="D53" s="5"/>
      <c r="E53" s="5"/>
      <c r="F53" s="5"/>
      <c r="G53" s="65"/>
      <c r="H53" s="5"/>
      <c r="I53" s="5"/>
      <c r="J53" s="5"/>
    </row>
    <row r="54" spans="1:10" ht="7" customHeight="1">
      <c r="A54" s="5"/>
      <c r="B54" s="5"/>
      <c r="C54" s="5"/>
      <c r="D54" s="5"/>
      <c r="E54" s="5"/>
      <c r="F54" s="5"/>
      <c r="G54" s="65"/>
      <c r="H54" s="5"/>
      <c r="I54" s="5"/>
      <c r="J54" s="5"/>
    </row>
    <row r="55" spans="1:10" ht="20" customHeight="1">
      <c r="A55" s="8"/>
      <c r="B55" s="196" t="s">
        <v>101</v>
      </c>
      <c r="C55" s="196"/>
      <c r="D55" s="196"/>
      <c r="E55" s="152" t="s">
        <v>220</v>
      </c>
      <c r="F55" s="76"/>
      <c r="G55" s="65"/>
      <c r="H55" s="5"/>
      <c r="I55" s="5"/>
      <c r="J55" s="5"/>
    </row>
    <row r="56" spans="1:10" ht="14.25" customHeight="1">
      <c r="A56" s="8"/>
      <c r="B56" s="203" t="s">
        <v>131</v>
      </c>
      <c r="C56" s="203"/>
      <c r="D56" s="203"/>
      <c r="E56" s="203"/>
      <c r="F56" s="102"/>
      <c r="G56" s="65"/>
      <c r="H56" s="5"/>
      <c r="I56" s="5"/>
      <c r="J56" s="5"/>
    </row>
    <row r="57" spans="1:10" ht="14.25" customHeight="1">
      <c r="A57" s="8"/>
      <c r="B57" s="203"/>
      <c r="C57" s="203"/>
      <c r="D57" s="203"/>
      <c r="E57" s="203"/>
      <c r="F57" s="102"/>
      <c r="G57" s="65"/>
      <c r="H57" s="5"/>
      <c r="I57" s="5"/>
      <c r="J57" s="5"/>
    </row>
    <row r="58" spans="1:10" ht="14.25" customHeight="1">
      <c r="A58" s="11" t="s">
        <v>49</v>
      </c>
      <c r="B58" s="19" t="s">
        <v>51</v>
      </c>
      <c r="C58" s="20" t="s">
        <v>50</v>
      </c>
      <c r="D58" s="20" t="s">
        <v>52</v>
      </c>
      <c r="E58" s="28" t="s">
        <v>247</v>
      </c>
      <c r="F58" s="36" t="s">
        <v>120</v>
      </c>
      <c r="G58" s="65"/>
      <c r="H58" s="5"/>
      <c r="I58" s="5"/>
      <c r="J58" s="5"/>
    </row>
    <row r="59" spans="1:10" ht="16">
      <c r="A59" s="5"/>
      <c r="B59" s="21" t="s">
        <v>103</v>
      </c>
      <c r="C59" s="6"/>
      <c r="D59" s="6"/>
      <c r="E59" s="6"/>
      <c r="F59" s="6"/>
      <c r="G59" s="65"/>
      <c r="H59" s="5"/>
      <c r="I59" s="5"/>
      <c r="J59" s="5"/>
    </row>
    <row r="60" spans="1:10" ht="16">
      <c r="A60" s="30" t="s">
        <v>25</v>
      </c>
      <c r="B60" s="9" t="s">
        <v>108</v>
      </c>
      <c r="C60" s="40" t="s">
        <v>47</v>
      </c>
      <c r="D60" s="18">
        <f>IF(C60="Yes",1,0)</f>
        <v>0</v>
      </c>
      <c r="E60" s="18">
        <f>IF(C60="N/a",0,1)</f>
        <v>1</v>
      </c>
      <c r="F60" t="s">
        <v>121</v>
      </c>
      <c r="G60" s="65"/>
      <c r="H60" s="5"/>
      <c r="I60" s="5"/>
      <c r="J60" s="5"/>
    </row>
    <row r="61" spans="1:10" ht="16">
      <c r="A61" s="30" t="s">
        <v>26</v>
      </c>
      <c r="B61" s="9" t="s">
        <v>244</v>
      </c>
      <c r="C61" s="40" t="s">
        <v>47</v>
      </c>
      <c r="D61" s="18">
        <f>IF(C61="Majority",2,IF(C61="Some",1,0))</f>
        <v>0</v>
      </c>
      <c r="E61" s="18">
        <f>IF(C61="N/a",0,2)</f>
        <v>2</v>
      </c>
      <c r="F61" t="s">
        <v>121</v>
      </c>
      <c r="G61" s="65"/>
      <c r="H61" s="5"/>
      <c r="I61" s="5"/>
      <c r="J61" s="5"/>
    </row>
    <row r="62" spans="1:10" ht="16">
      <c r="A62" s="30" t="s">
        <v>27</v>
      </c>
      <c r="B62" s="9" t="s">
        <v>96</v>
      </c>
      <c r="C62" s="40" t="s">
        <v>47</v>
      </c>
      <c r="D62" s="18">
        <f>IF(C62="Majority",2,IF(C62="Some",1,0))</f>
        <v>0</v>
      </c>
      <c r="E62" s="18">
        <f>IF(C62="N/a",0,2)</f>
        <v>2</v>
      </c>
      <c r="F62" t="s">
        <v>121</v>
      </c>
      <c r="G62" s="65"/>
      <c r="H62" s="5"/>
      <c r="I62" s="5"/>
      <c r="J62" s="5"/>
    </row>
    <row r="63" spans="1:10" ht="16">
      <c r="A63" s="30" t="s">
        <v>28</v>
      </c>
      <c r="B63" s="9" t="s">
        <v>97</v>
      </c>
      <c r="C63" s="40" t="s">
        <v>47</v>
      </c>
      <c r="D63" s="18">
        <f>IF(C63="n/a",0,IF(C63="Fair Trade and Organic",2,IF(C63="Fair Trade or Organic",1,0)))</f>
        <v>0</v>
      </c>
      <c r="E63" s="18">
        <f>IF(C63="N/a",0,2)</f>
        <v>2</v>
      </c>
      <c r="F63" t="s">
        <v>121</v>
      </c>
      <c r="G63" s="65"/>
      <c r="H63" s="5"/>
      <c r="I63" s="5"/>
      <c r="J63" s="5"/>
    </row>
    <row r="64" spans="1:10" ht="16">
      <c r="A64" s="30" t="s">
        <v>29</v>
      </c>
      <c r="B64" s="9" t="s">
        <v>88</v>
      </c>
      <c r="C64" s="40" t="s">
        <v>47</v>
      </c>
      <c r="D64" s="18">
        <f>IF(C64="n/a",0,IF(C64="All",2,IF(C64="50%",1,0)))</f>
        <v>0</v>
      </c>
      <c r="E64" s="18">
        <f>IF(C64="N/a",0,2)</f>
        <v>2</v>
      </c>
      <c r="F64" t="s">
        <v>121</v>
      </c>
      <c r="G64" s="65"/>
      <c r="H64" s="5"/>
      <c r="I64" s="5"/>
      <c r="J64" s="5"/>
    </row>
    <row r="65" spans="1:10" ht="16">
      <c r="A65" s="5"/>
      <c r="B65" s="21" t="s">
        <v>104</v>
      </c>
      <c r="C65" s="6"/>
      <c r="D65" s="24"/>
      <c r="E65" s="6"/>
      <c r="F65" s="39"/>
      <c r="G65" s="65"/>
      <c r="H65" s="5"/>
      <c r="I65" s="5"/>
      <c r="J65" s="5"/>
    </row>
    <row r="66" spans="1:10" ht="16">
      <c r="A66" s="30" t="s">
        <v>30</v>
      </c>
      <c r="B66" s="5" t="s">
        <v>136</v>
      </c>
      <c r="C66" s="40" t="s">
        <v>47</v>
      </c>
      <c r="D66" s="18">
        <f>IF(C66="n/a",0,IF(C66="No bottled",1,0))</f>
        <v>0</v>
      </c>
      <c r="E66" s="18">
        <f>IF(C66="N/a",0,1)</f>
        <v>1</v>
      </c>
      <c r="F66" t="s">
        <v>121</v>
      </c>
      <c r="G66" s="65"/>
      <c r="H66" s="5"/>
      <c r="I66" s="5"/>
      <c r="J66" s="5"/>
    </row>
    <row r="67" spans="1:10" ht="16">
      <c r="A67" s="30" t="s">
        <v>31</v>
      </c>
      <c r="B67" s="5" t="s">
        <v>109</v>
      </c>
      <c r="C67" s="40" t="s">
        <v>47</v>
      </c>
      <c r="D67" s="18">
        <f>IF(C67="All",2,IF(C67="Some",1,0))</f>
        <v>0</v>
      </c>
      <c r="E67" s="18">
        <f>IF(C67="N/a",0,2)</f>
        <v>2</v>
      </c>
      <c r="F67" t="s">
        <v>121</v>
      </c>
      <c r="G67" s="65"/>
      <c r="H67" s="5"/>
      <c r="I67" s="5"/>
      <c r="J67" s="5"/>
    </row>
    <row r="68" spans="1:10" ht="16">
      <c r="A68" s="30" t="s">
        <v>32</v>
      </c>
      <c r="B68" s="5" t="s">
        <v>292</v>
      </c>
      <c r="C68" s="40" t="s">
        <v>47</v>
      </c>
      <c r="D68" s="18">
        <f>IF(C68="Reusable",2,IF(C68="Recycled Content",1,0))</f>
        <v>0</v>
      </c>
      <c r="E68" s="18">
        <f>IF(C68="N/a",0,2)</f>
        <v>2</v>
      </c>
      <c r="F68" t="s">
        <v>121</v>
      </c>
      <c r="G68" s="65"/>
      <c r="H68" s="5"/>
      <c r="I68" s="5"/>
      <c r="J68" s="5"/>
    </row>
    <row r="69" spans="1:10" ht="16">
      <c r="A69" s="30" t="s">
        <v>33</v>
      </c>
      <c r="B69" s="5" t="s">
        <v>293</v>
      </c>
      <c r="C69" s="40" t="s">
        <v>47</v>
      </c>
      <c r="D69" s="18">
        <f>IF(C69="Reusable",2,IF(C69="Compostable",1,0))</f>
        <v>0</v>
      </c>
      <c r="E69" s="18">
        <f>IF(C69="N/a",0,2)</f>
        <v>2</v>
      </c>
      <c r="F69" t="s">
        <v>121</v>
      </c>
      <c r="G69" s="65"/>
      <c r="H69" s="5"/>
      <c r="I69" s="5"/>
      <c r="J69" s="5"/>
    </row>
    <row r="70" spans="1:10" ht="16">
      <c r="A70" s="30" t="s">
        <v>35</v>
      </c>
      <c r="B70" s="5" t="s">
        <v>110</v>
      </c>
      <c r="C70" s="40" t="s">
        <v>47</v>
      </c>
      <c r="D70" s="18">
        <f>IF(C70="Yes",1,0)</f>
        <v>0</v>
      </c>
      <c r="E70" s="18">
        <f>IF(C70="N/a",0,1)</f>
        <v>1</v>
      </c>
      <c r="F70" t="s">
        <v>121</v>
      </c>
      <c r="G70" s="65"/>
      <c r="H70" s="5"/>
      <c r="I70" s="5"/>
      <c r="J70" s="5"/>
    </row>
    <row r="71" spans="1:10" ht="16">
      <c r="A71" s="15"/>
      <c r="B71" s="21" t="s">
        <v>139</v>
      </c>
      <c r="C71" s="6"/>
      <c r="D71" s="24"/>
      <c r="E71" s="6"/>
      <c r="F71" s="39"/>
      <c r="G71" s="65"/>
      <c r="H71" s="5"/>
      <c r="I71" s="5"/>
      <c r="J71" s="5"/>
    </row>
    <row r="72" spans="1:10" ht="16">
      <c r="A72" s="37" t="s">
        <v>36</v>
      </c>
      <c r="B72" s="5" t="s">
        <v>197</v>
      </c>
      <c r="C72" s="40" t="s">
        <v>47</v>
      </c>
      <c r="D72" s="18">
        <f>IF(C72="Yes",1,0)</f>
        <v>0</v>
      </c>
      <c r="E72" s="18">
        <f>IF(C72="N/a",0,1)</f>
        <v>1</v>
      </c>
      <c r="F72" t="s">
        <v>121</v>
      </c>
      <c r="G72" s="65"/>
      <c r="H72" s="5"/>
      <c r="I72" s="5"/>
      <c r="J72" s="5"/>
    </row>
    <row r="73" spans="1:10" ht="16">
      <c r="A73" s="15"/>
      <c r="B73" s="132" t="s">
        <v>107</v>
      </c>
      <c r="C73" s="16"/>
      <c r="D73" s="26">
        <f>SUBTOTAL(109,D60:D72)</f>
        <v>0</v>
      </c>
      <c r="E73" s="27">
        <f>SUBTOTAL(109,E60:E72)</f>
        <v>18</v>
      </c>
      <c r="F73" s="6"/>
      <c r="G73" s="65"/>
      <c r="H73" s="5"/>
      <c r="I73" s="5"/>
      <c r="J73" s="5"/>
    </row>
    <row r="74" spans="1:10" ht="14.25" customHeight="1">
      <c r="A74" s="15"/>
      <c r="B74" s="23"/>
      <c r="C74" s="23"/>
      <c r="D74" s="23"/>
      <c r="E74" s="23"/>
      <c r="F74" s="5"/>
      <c r="G74" s="65"/>
      <c r="H74" s="5"/>
      <c r="I74" s="5"/>
      <c r="J74" s="5"/>
    </row>
    <row r="75" spans="1:10" ht="14.25" customHeight="1">
      <c r="A75" s="15"/>
      <c r="B75" s="23"/>
      <c r="C75" s="23"/>
      <c r="D75" s="23"/>
      <c r="E75" s="23"/>
      <c r="F75" s="5"/>
      <c r="G75" s="65"/>
      <c r="H75" s="5"/>
      <c r="I75" s="5"/>
      <c r="J75" s="5"/>
    </row>
    <row r="76" spans="1:10" ht="14.25" customHeight="1">
      <c r="A76" s="5"/>
      <c r="B76" s="13"/>
      <c r="C76" s="13"/>
      <c r="D76" s="13"/>
      <c r="E76" s="13"/>
      <c r="F76" s="5"/>
      <c r="G76" s="65"/>
      <c r="H76" s="5"/>
      <c r="I76" s="5"/>
      <c r="J76" s="5"/>
    </row>
    <row r="77" spans="1:10" ht="11" customHeight="1">
      <c r="A77" s="5"/>
      <c r="B77" s="12"/>
      <c r="C77" s="12"/>
      <c r="D77" s="12"/>
      <c r="E77" s="12"/>
      <c r="F77" s="5"/>
      <c r="G77" s="65"/>
      <c r="H77" s="5"/>
      <c r="I77" s="5"/>
      <c r="J77" s="5"/>
    </row>
    <row r="78" spans="1:10" ht="23" customHeight="1">
      <c r="A78" s="8"/>
      <c r="B78" s="216" t="s">
        <v>142</v>
      </c>
      <c r="C78" s="216"/>
      <c r="D78" s="216"/>
      <c r="E78" s="153" t="s">
        <v>220</v>
      </c>
      <c r="F78" s="77"/>
      <c r="G78" s="65"/>
      <c r="H78" s="5"/>
      <c r="I78" s="5"/>
      <c r="J78" s="5"/>
    </row>
    <row r="79" spans="1:10" ht="14.25" customHeight="1">
      <c r="A79" s="8"/>
      <c r="B79" s="202" t="s">
        <v>81</v>
      </c>
      <c r="C79" s="202"/>
      <c r="D79" s="202"/>
      <c r="E79" s="202"/>
      <c r="F79" s="103"/>
      <c r="G79" s="65"/>
      <c r="H79" s="5"/>
      <c r="I79" s="5"/>
      <c r="J79" s="5"/>
    </row>
    <row r="80" spans="1:10" ht="20" customHeight="1">
      <c r="A80" s="8"/>
      <c r="B80" s="202"/>
      <c r="C80" s="202"/>
      <c r="D80" s="202"/>
      <c r="E80" s="202"/>
      <c r="F80" s="103"/>
      <c r="G80" s="65"/>
      <c r="H80" s="5"/>
      <c r="I80" s="5"/>
      <c r="J80" s="5"/>
    </row>
    <row r="81" spans="1:10" ht="14.25" customHeight="1">
      <c r="A81" s="22" t="s">
        <v>49</v>
      </c>
      <c r="B81" s="19" t="s">
        <v>51</v>
      </c>
      <c r="C81" s="20" t="s">
        <v>50</v>
      </c>
      <c r="D81" s="20" t="s">
        <v>52</v>
      </c>
      <c r="E81" s="20" t="s">
        <v>247</v>
      </c>
      <c r="F81" s="59" t="s">
        <v>119</v>
      </c>
      <c r="G81" s="65"/>
      <c r="H81" s="5"/>
      <c r="I81" s="5"/>
      <c r="J81" s="5"/>
    </row>
    <row r="82" spans="1:10" ht="16">
      <c r="A82" s="5"/>
      <c r="B82" s="21" t="s">
        <v>198</v>
      </c>
      <c r="C82" s="17"/>
      <c r="D82" s="18"/>
      <c r="E82" s="18"/>
      <c r="F82" s="5"/>
      <c r="G82" s="65"/>
      <c r="H82" s="5"/>
      <c r="I82" s="5"/>
      <c r="J82" s="5"/>
    </row>
    <row r="83" spans="1:10" ht="30">
      <c r="A83" s="37" t="s">
        <v>7</v>
      </c>
      <c r="B83" s="55" t="s">
        <v>90</v>
      </c>
      <c r="C83" s="40" t="s">
        <v>47</v>
      </c>
      <c r="D83" s="18">
        <f>IF(C83="Yes",1,0)</f>
        <v>0</v>
      </c>
      <c r="E83" s="18">
        <f>IF(C83="N/a",0,1)</f>
        <v>1</v>
      </c>
      <c r="F83" t="s">
        <v>121</v>
      </c>
      <c r="G83" s="65"/>
      <c r="H83" s="5"/>
      <c r="I83" s="5"/>
      <c r="J83" s="5"/>
    </row>
    <row r="84" spans="1:10" ht="16">
      <c r="A84" s="37" t="s">
        <v>8</v>
      </c>
      <c r="B84" s="9" t="s">
        <v>111</v>
      </c>
      <c r="C84" s="40" t="s">
        <v>47</v>
      </c>
      <c r="D84" s="18">
        <f t="shared" ref="D84:D89" si="2">IF(C84="Yes",1,0)</f>
        <v>0</v>
      </c>
      <c r="E84" s="18">
        <f>IF(C84="N/a",0,1)</f>
        <v>1</v>
      </c>
      <c r="F84" t="s">
        <v>121</v>
      </c>
      <c r="G84" s="65"/>
      <c r="H84" s="5"/>
      <c r="I84" s="5"/>
      <c r="J84" s="5"/>
    </row>
    <row r="85" spans="1:10" ht="16">
      <c r="A85" s="37"/>
      <c r="B85" s="21" t="s">
        <v>176</v>
      </c>
      <c r="C85" s="7"/>
      <c r="D85" s="18"/>
      <c r="E85" s="6"/>
      <c r="F85" s="39"/>
      <c r="G85" s="65"/>
      <c r="H85" s="5"/>
      <c r="I85" s="5"/>
      <c r="J85" s="5"/>
    </row>
    <row r="86" spans="1:10" ht="16">
      <c r="A86" s="37" t="s">
        <v>12</v>
      </c>
      <c r="B86" s="9" t="s">
        <v>178</v>
      </c>
      <c r="C86" s="40" t="s">
        <v>47</v>
      </c>
      <c r="D86" s="18">
        <f t="shared" si="2"/>
        <v>0</v>
      </c>
      <c r="E86" s="18">
        <f>IF(C86="N/a",0,1)</f>
        <v>1</v>
      </c>
      <c r="F86" t="s">
        <v>121</v>
      </c>
      <c r="G86" s="65"/>
      <c r="H86" s="5"/>
      <c r="I86" s="5"/>
      <c r="J86" s="5"/>
    </row>
    <row r="87" spans="1:10" ht="16">
      <c r="A87" s="37" t="s">
        <v>13</v>
      </c>
      <c r="B87" s="9" t="s">
        <v>137</v>
      </c>
      <c r="C87" s="40" t="s">
        <v>47</v>
      </c>
      <c r="D87" s="18">
        <f t="shared" si="2"/>
        <v>0</v>
      </c>
      <c r="E87" s="18">
        <f>IF(C87="N/a",0,1)</f>
        <v>1</v>
      </c>
      <c r="F87" t="s">
        <v>121</v>
      </c>
      <c r="G87" s="65"/>
      <c r="H87" s="5"/>
      <c r="I87" s="5"/>
      <c r="J87" s="5"/>
    </row>
    <row r="88" spans="1:10" ht="16">
      <c r="A88" s="37" t="s">
        <v>14</v>
      </c>
      <c r="B88" s="9" t="s">
        <v>180</v>
      </c>
      <c r="C88" s="40" t="s">
        <v>47</v>
      </c>
      <c r="D88" s="18">
        <f t="shared" si="2"/>
        <v>0</v>
      </c>
      <c r="E88" s="18">
        <f>IF(C88="N/a",0,1)</f>
        <v>1</v>
      </c>
      <c r="F88" t="s">
        <v>121</v>
      </c>
      <c r="G88" s="65"/>
      <c r="H88" s="5"/>
      <c r="I88" s="5"/>
      <c r="J88" s="5"/>
    </row>
    <row r="89" spans="1:10" ht="16">
      <c r="A89" s="37" t="s">
        <v>15</v>
      </c>
      <c r="B89" s="9" t="s">
        <v>118</v>
      </c>
      <c r="C89" s="40" t="s">
        <v>47</v>
      </c>
      <c r="D89" s="18">
        <f t="shared" si="2"/>
        <v>0</v>
      </c>
      <c r="E89" s="18">
        <f>IF(C89="N/a",0,1)</f>
        <v>1</v>
      </c>
      <c r="F89" t="s">
        <v>121</v>
      </c>
      <c r="G89" s="65"/>
      <c r="H89" s="5"/>
      <c r="I89" s="5"/>
      <c r="J89" s="5"/>
    </row>
    <row r="90" spans="1:10" ht="16">
      <c r="A90" s="37"/>
      <c r="B90" s="132" t="s">
        <v>182</v>
      </c>
      <c r="C90" s="16"/>
      <c r="D90" s="26">
        <f>SUBTOTAL(109,D82:D89)</f>
        <v>0</v>
      </c>
      <c r="E90" s="27">
        <f>SUBTOTAL(109,E82:E89)</f>
        <v>6</v>
      </c>
      <c r="F90" s="5"/>
      <c r="G90" s="65"/>
      <c r="H90" s="5"/>
      <c r="I90" s="5"/>
      <c r="J90" s="5"/>
    </row>
    <row r="91" spans="1:10" ht="13.5" customHeight="1">
      <c r="A91" s="5"/>
      <c r="B91" s="5"/>
      <c r="C91" s="5"/>
      <c r="D91" s="5"/>
      <c r="E91" s="5"/>
      <c r="F91" s="5"/>
      <c r="G91" s="65"/>
      <c r="H91" s="5"/>
      <c r="I91" s="5"/>
      <c r="J91" s="5"/>
    </row>
    <row r="92" spans="1:10" ht="16">
      <c r="A92" s="5"/>
      <c r="B92" s="5"/>
      <c r="C92" s="5"/>
      <c r="D92" s="5"/>
      <c r="E92" s="5"/>
      <c r="F92" s="5"/>
      <c r="G92" s="65"/>
      <c r="H92" s="5"/>
      <c r="I92" s="5"/>
      <c r="J92" s="5"/>
    </row>
    <row r="93" spans="1:10" ht="16">
      <c r="A93" s="5"/>
      <c r="B93" s="29"/>
      <c r="C93" s="29"/>
      <c r="D93" s="29"/>
      <c r="E93" s="29"/>
      <c r="F93" s="5"/>
      <c r="G93" s="65"/>
      <c r="H93" s="5"/>
      <c r="I93" s="5"/>
      <c r="J93" s="5"/>
    </row>
    <row r="94" spans="1:10" ht="9" customHeight="1">
      <c r="A94" s="15"/>
      <c r="B94" s="5"/>
      <c r="C94" s="5"/>
      <c r="D94" s="5"/>
      <c r="E94" s="5"/>
      <c r="F94" s="5"/>
      <c r="G94" s="65"/>
      <c r="H94" s="5"/>
      <c r="I94" s="5"/>
      <c r="J94" s="5"/>
    </row>
    <row r="95" spans="1:10" ht="20" customHeight="1">
      <c r="A95" s="8"/>
      <c r="B95" s="204" t="s">
        <v>106</v>
      </c>
      <c r="C95" s="204"/>
      <c r="D95" s="204"/>
      <c r="E95" s="154" t="s">
        <v>220</v>
      </c>
      <c r="F95" s="71"/>
      <c r="G95" s="65"/>
      <c r="H95" s="5"/>
      <c r="I95" s="5"/>
      <c r="J95" s="5"/>
    </row>
    <row r="96" spans="1:10" ht="14.25" customHeight="1">
      <c r="A96" s="8"/>
      <c r="B96" s="201" t="s">
        <v>82</v>
      </c>
      <c r="C96" s="201"/>
      <c r="D96" s="201"/>
      <c r="E96" s="201"/>
      <c r="F96" s="104"/>
      <c r="G96" s="65"/>
      <c r="H96" s="5"/>
      <c r="I96" s="5"/>
      <c r="J96" s="5"/>
    </row>
    <row r="97" spans="1:10" ht="29" customHeight="1">
      <c r="A97" s="8"/>
      <c r="B97" s="201"/>
      <c r="C97" s="201"/>
      <c r="D97" s="201"/>
      <c r="E97" s="201"/>
      <c r="F97" s="104"/>
      <c r="G97" s="65"/>
      <c r="H97" s="5"/>
      <c r="I97" s="5"/>
      <c r="J97" s="5"/>
    </row>
    <row r="98" spans="1:10" ht="16">
      <c r="A98" s="5"/>
      <c r="B98" s="19" t="s">
        <v>51</v>
      </c>
      <c r="C98" s="20" t="s">
        <v>50</v>
      </c>
      <c r="D98" s="20" t="s">
        <v>52</v>
      </c>
      <c r="E98" s="20" t="s">
        <v>247</v>
      </c>
      <c r="F98" s="36" t="s">
        <v>120</v>
      </c>
      <c r="G98" s="65"/>
      <c r="H98" s="5"/>
      <c r="I98" s="5"/>
      <c r="J98" s="5"/>
    </row>
    <row r="99" spans="1:10" ht="16">
      <c r="A99" s="5"/>
      <c r="B99" s="21" t="s">
        <v>1</v>
      </c>
      <c r="C99" s="17"/>
      <c r="D99" s="18"/>
      <c r="E99" s="18"/>
      <c r="F99" s="5"/>
      <c r="G99" s="65"/>
      <c r="H99" s="5"/>
      <c r="I99" s="5"/>
      <c r="J99" s="5"/>
    </row>
    <row r="100" spans="1:10" ht="16">
      <c r="A100" s="30" t="s">
        <v>66</v>
      </c>
      <c r="B100" s="9" t="s">
        <v>299</v>
      </c>
      <c r="C100" s="40" t="s">
        <v>47</v>
      </c>
      <c r="D100" s="18">
        <f t="shared" ref="D100" si="3">IF(C100="Yes",1,0)</f>
        <v>0</v>
      </c>
      <c r="E100" s="18">
        <f>IF(C100="N/a",0,1)</f>
        <v>1</v>
      </c>
      <c r="F100" t="s">
        <v>121</v>
      </c>
      <c r="G100" s="65"/>
      <c r="H100" s="5"/>
      <c r="I100" s="5"/>
      <c r="J100" s="5"/>
    </row>
    <row r="101" spans="1:10" ht="16">
      <c r="A101" s="30" t="s">
        <v>67</v>
      </c>
      <c r="B101" s="9" t="s">
        <v>303</v>
      </c>
      <c r="C101" s="40" t="s">
        <v>47</v>
      </c>
      <c r="D101" s="18">
        <f>IF(C101="Recycling &amp; Compostable",2,IF(C101="Recycling",1,0))</f>
        <v>0</v>
      </c>
      <c r="E101" s="18">
        <f>IF(C101="N/a",0,2)</f>
        <v>2</v>
      </c>
      <c r="F101" t="s">
        <v>121</v>
      </c>
      <c r="G101" s="65"/>
      <c r="H101" s="5"/>
      <c r="I101" s="5"/>
      <c r="J101" s="5"/>
    </row>
    <row r="102" spans="1:10" ht="16">
      <c r="A102" s="30" t="s">
        <v>68</v>
      </c>
      <c r="B102" s="9" t="s">
        <v>94</v>
      </c>
      <c r="C102" s="40" t="s">
        <v>47</v>
      </c>
      <c r="D102" s="18">
        <f>IF(C102="Signage with lists &amp; pics",2,IF(C102="Just Words",1,0))</f>
        <v>0</v>
      </c>
      <c r="E102" s="18">
        <f>IF(C102="N/a",0,2)</f>
        <v>2</v>
      </c>
      <c r="F102" t="s">
        <v>121</v>
      </c>
      <c r="G102" s="65"/>
      <c r="H102" s="5"/>
      <c r="I102" s="5"/>
      <c r="J102" s="5"/>
    </row>
    <row r="103" spans="1:10" ht="16">
      <c r="A103" s="30" t="s">
        <v>69</v>
      </c>
      <c r="B103" s="9" t="s">
        <v>112</v>
      </c>
      <c r="C103" s="40" t="s">
        <v>47</v>
      </c>
      <c r="D103" s="18">
        <f t="shared" ref="D103:D110" si="4">IF(C103="Yes",1,0)</f>
        <v>0</v>
      </c>
      <c r="E103" s="18">
        <f>IF(C103="N/a",0,1)</f>
        <v>1</v>
      </c>
      <c r="F103" t="s">
        <v>121</v>
      </c>
      <c r="G103" s="65"/>
      <c r="H103" s="5"/>
      <c r="I103" s="5"/>
      <c r="J103" s="5"/>
    </row>
    <row r="104" spans="1:10" ht="16">
      <c r="A104" s="30" t="s">
        <v>70</v>
      </c>
      <c r="B104" s="9" t="s">
        <v>115</v>
      </c>
      <c r="C104" s="40" t="s">
        <v>47</v>
      </c>
      <c r="D104" s="18">
        <f t="shared" si="4"/>
        <v>0</v>
      </c>
      <c r="E104" s="18">
        <f>IF(C104="N/a",0,1)</f>
        <v>1</v>
      </c>
      <c r="F104" t="s">
        <v>121</v>
      </c>
      <c r="G104" s="65"/>
      <c r="H104" s="5"/>
      <c r="I104" s="5"/>
      <c r="J104" s="5"/>
    </row>
    <row r="105" spans="1:10" ht="16">
      <c r="A105" s="5"/>
      <c r="B105" s="21" t="s">
        <v>132</v>
      </c>
      <c r="C105" s="17"/>
      <c r="D105" s="18"/>
      <c r="E105" s="18"/>
      <c r="F105" s="5"/>
      <c r="G105" s="65"/>
      <c r="H105" s="5"/>
      <c r="I105" s="5"/>
      <c r="J105" s="5"/>
    </row>
    <row r="106" spans="1:10" ht="16">
      <c r="A106" s="30" t="s">
        <v>71</v>
      </c>
      <c r="B106" s="9" t="s">
        <v>113</v>
      </c>
      <c r="C106" s="40" t="s">
        <v>47</v>
      </c>
      <c r="D106" s="18">
        <f t="shared" si="4"/>
        <v>0</v>
      </c>
      <c r="E106" s="18">
        <f>IF(C106="N/a",0,1)</f>
        <v>1</v>
      </c>
      <c r="F106" t="s">
        <v>121</v>
      </c>
      <c r="G106" s="65"/>
      <c r="H106" s="5"/>
      <c r="I106" s="5"/>
      <c r="J106" s="5"/>
    </row>
    <row r="107" spans="1:10" ht="16">
      <c r="A107" s="30" t="s">
        <v>72</v>
      </c>
      <c r="B107" s="9" t="s">
        <v>195</v>
      </c>
      <c r="C107" s="40" t="s">
        <v>47</v>
      </c>
      <c r="D107" s="18">
        <f t="shared" si="4"/>
        <v>0</v>
      </c>
      <c r="E107" s="18">
        <f>IF(C107="N/a",0,1)</f>
        <v>1</v>
      </c>
      <c r="F107" t="s">
        <v>121</v>
      </c>
      <c r="G107" s="65"/>
      <c r="H107" s="5"/>
      <c r="I107" s="5"/>
      <c r="J107" s="5"/>
    </row>
    <row r="108" spans="1:10" ht="16">
      <c r="A108" s="5"/>
      <c r="B108" s="21" t="s">
        <v>37</v>
      </c>
      <c r="C108" s="17"/>
      <c r="D108" s="18"/>
      <c r="E108" s="18"/>
      <c r="F108" s="5"/>
      <c r="G108" s="65"/>
      <c r="H108" s="5"/>
      <c r="I108" s="5"/>
      <c r="J108" s="5"/>
    </row>
    <row r="109" spans="1:10" ht="16">
      <c r="A109" s="30" t="s">
        <v>73</v>
      </c>
      <c r="B109" s="9" t="s">
        <v>138</v>
      </c>
      <c r="C109" s="40" t="s">
        <v>47</v>
      </c>
      <c r="D109" s="18">
        <f t="shared" si="4"/>
        <v>0</v>
      </c>
      <c r="E109" s="18">
        <f>IF(C109="N/a",0,1)</f>
        <v>1</v>
      </c>
      <c r="F109" t="s">
        <v>121</v>
      </c>
      <c r="G109" s="65"/>
      <c r="H109" s="5"/>
      <c r="I109" s="5"/>
      <c r="J109" s="5"/>
    </row>
    <row r="110" spans="1:10" ht="16">
      <c r="A110" s="30" t="s">
        <v>79</v>
      </c>
      <c r="B110" s="9" t="s">
        <v>114</v>
      </c>
      <c r="C110" s="40" t="s">
        <v>47</v>
      </c>
      <c r="D110" s="18">
        <f t="shared" si="4"/>
        <v>0</v>
      </c>
      <c r="E110" s="18">
        <f>IF(C110="N/a",0,1)</f>
        <v>1</v>
      </c>
      <c r="F110" t="s">
        <v>121</v>
      </c>
      <c r="G110" s="65"/>
      <c r="H110" s="5"/>
      <c r="I110" s="5"/>
      <c r="J110" s="5"/>
    </row>
    <row r="111" spans="1:10" ht="16">
      <c r="A111" s="5"/>
      <c r="B111" s="132" t="s">
        <v>53</v>
      </c>
      <c r="C111" s="16"/>
      <c r="D111" s="26">
        <f>SUBTOTAL(109,D99:D110)</f>
        <v>0</v>
      </c>
      <c r="E111" s="27">
        <f>SUBTOTAL(109,E99:E110)</f>
        <v>11</v>
      </c>
      <c r="F111" s="5"/>
      <c r="G111" s="65"/>
      <c r="H111" s="5"/>
      <c r="I111" s="5"/>
      <c r="J111" s="5"/>
    </row>
    <row r="112" spans="1:10" ht="12.75" customHeight="1">
      <c r="A112" s="5"/>
      <c r="B112" s="5"/>
      <c r="C112" s="5"/>
      <c r="D112" s="5"/>
      <c r="E112" s="5"/>
      <c r="F112" s="5"/>
      <c r="G112" s="65"/>
      <c r="H112" s="5"/>
      <c r="I112" s="5"/>
      <c r="J112" s="5"/>
    </row>
    <row r="113" spans="1:10" ht="16">
      <c r="A113" s="5"/>
      <c r="B113" s="5"/>
      <c r="C113" s="5"/>
      <c r="D113" s="5"/>
      <c r="E113" s="5"/>
      <c r="F113" s="5"/>
      <c r="G113" s="65"/>
      <c r="H113" s="5"/>
      <c r="I113" s="5"/>
      <c r="J113" s="5"/>
    </row>
    <row r="114" spans="1:10" ht="16">
      <c r="A114" s="5"/>
      <c r="B114" s="5"/>
      <c r="C114" s="5"/>
      <c r="D114" s="5"/>
      <c r="E114" s="5"/>
      <c r="F114" s="5"/>
      <c r="G114" s="65"/>
      <c r="H114" s="5"/>
      <c r="I114" s="5"/>
      <c r="J114" s="5"/>
    </row>
    <row r="115" spans="1:10" ht="16">
      <c r="A115" s="5"/>
      <c r="B115" s="5"/>
      <c r="C115" s="5"/>
      <c r="D115" s="5"/>
      <c r="E115" s="5"/>
      <c r="F115" s="5"/>
      <c r="G115" s="65"/>
      <c r="H115" s="5"/>
      <c r="I115" s="5"/>
      <c r="J115" s="5"/>
    </row>
    <row r="116" spans="1:10" ht="20">
      <c r="A116" s="5"/>
      <c r="B116" s="100" t="s">
        <v>105</v>
      </c>
      <c r="C116" s="100"/>
      <c r="D116" s="100"/>
      <c r="E116" s="100"/>
      <c r="F116" s="100"/>
      <c r="G116" s="65"/>
      <c r="H116" s="5"/>
      <c r="I116" s="5"/>
      <c r="J116" s="5"/>
    </row>
    <row r="117" spans="1:10" ht="13.5" customHeight="1">
      <c r="A117" s="5"/>
      <c r="B117" s="214" t="s">
        <v>289</v>
      </c>
      <c r="C117" s="214"/>
      <c r="D117" s="214"/>
      <c r="E117" s="214"/>
      <c r="F117" s="105"/>
      <c r="G117" s="65"/>
      <c r="H117" s="5"/>
      <c r="I117" s="5"/>
      <c r="J117" s="5"/>
    </row>
    <row r="118" spans="1:10" ht="30" customHeight="1">
      <c r="A118" s="5"/>
      <c r="B118" s="215"/>
      <c r="C118" s="215"/>
      <c r="D118" s="215"/>
      <c r="E118" s="215"/>
      <c r="F118" s="105"/>
      <c r="G118" s="65"/>
      <c r="H118" s="5"/>
      <c r="I118" s="5"/>
      <c r="J118" s="5"/>
    </row>
    <row r="119" spans="1:10" ht="16">
      <c r="A119" s="5"/>
      <c r="B119" s="205"/>
      <c r="C119" s="206"/>
      <c r="D119" s="206"/>
      <c r="E119" s="207"/>
      <c r="F119" s="5"/>
      <c r="G119" s="65"/>
      <c r="H119" s="5"/>
      <c r="I119" s="5"/>
      <c r="J119" s="5"/>
    </row>
    <row r="120" spans="1:10" ht="16">
      <c r="A120" s="5"/>
      <c r="B120" s="208"/>
      <c r="C120" s="209"/>
      <c r="D120" s="209"/>
      <c r="E120" s="210"/>
      <c r="F120" s="5"/>
      <c r="G120" s="65"/>
      <c r="H120" s="5"/>
      <c r="I120" s="5"/>
      <c r="J120" s="5"/>
    </row>
    <row r="121" spans="1:10" ht="16">
      <c r="A121" s="5"/>
      <c r="B121" s="208"/>
      <c r="C121" s="209"/>
      <c r="D121" s="209"/>
      <c r="E121" s="210"/>
      <c r="F121" s="5"/>
      <c r="G121" s="65"/>
      <c r="H121" s="5"/>
      <c r="I121" s="5"/>
      <c r="J121" s="5"/>
    </row>
    <row r="122" spans="1:10" ht="16">
      <c r="A122" s="5"/>
      <c r="B122" s="208"/>
      <c r="C122" s="209"/>
      <c r="D122" s="209"/>
      <c r="E122" s="210"/>
      <c r="F122" s="5"/>
      <c r="G122" s="65"/>
      <c r="H122" s="5"/>
      <c r="I122" s="5"/>
      <c r="J122" s="5"/>
    </row>
    <row r="123" spans="1:10" ht="16">
      <c r="A123" s="5"/>
      <c r="B123" s="208"/>
      <c r="C123" s="209"/>
      <c r="D123" s="209"/>
      <c r="E123" s="210"/>
      <c r="F123" s="5"/>
      <c r="G123" s="65"/>
      <c r="H123" s="5"/>
      <c r="I123" s="5"/>
      <c r="J123" s="5"/>
    </row>
    <row r="124" spans="1:10" ht="16">
      <c r="A124" s="5"/>
      <c r="B124" s="208"/>
      <c r="C124" s="209"/>
      <c r="D124" s="209"/>
      <c r="E124" s="210"/>
      <c r="F124" s="5"/>
      <c r="G124" s="65"/>
      <c r="H124" s="5"/>
      <c r="I124" s="5"/>
      <c r="J124" s="5"/>
    </row>
    <row r="125" spans="1:10" ht="16">
      <c r="A125" s="5"/>
      <c r="B125" s="208"/>
      <c r="C125" s="209"/>
      <c r="D125" s="209"/>
      <c r="E125" s="210"/>
      <c r="F125" s="5"/>
      <c r="G125" s="65"/>
      <c r="H125" s="5"/>
      <c r="I125" s="5"/>
      <c r="J125" s="5"/>
    </row>
    <row r="126" spans="1:10" ht="16">
      <c r="A126" s="5"/>
      <c r="B126" s="208"/>
      <c r="C126" s="209"/>
      <c r="D126" s="209"/>
      <c r="E126" s="210"/>
      <c r="F126" s="5"/>
      <c r="G126" s="65"/>
      <c r="H126" s="5"/>
      <c r="I126" s="5"/>
      <c r="J126" s="5"/>
    </row>
    <row r="127" spans="1:10" ht="16">
      <c r="A127" s="5"/>
      <c r="B127" s="208"/>
      <c r="C127" s="209"/>
      <c r="D127" s="209"/>
      <c r="E127" s="210"/>
      <c r="F127" s="5"/>
      <c r="G127" s="65"/>
      <c r="H127" s="5"/>
      <c r="I127" s="5"/>
      <c r="J127" s="5"/>
    </row>
    <row r="128" spans="1:10" ht="16">
      <c r="A128" s="5"/>
      <c r="B128" s="208"/>
      <c r="C128" s="209"/>
      <c r="D128" s="209"/>
      <c r="E128" s="210"/>
      <c r="F128" s="5"/>
      <c r="G128" s="65"/>
      <c r="H128" s="5"/>
      <c r="I128" s="5"/>
      <c r="J128" s="5"/>
    </row>
    <row r="129" spans="1:10" ht="16">
      <c r="A129" s="5"/>
      <c r="B129" s="211"/>
      <c r="C129" s="212"/>
      <c r="D129" s="212"/>
      <c r="E129" s="213"/>
      <c r="F129" s="5"/>
      <c r="G129" s="65"/>
      <c r="H129" s="5"/>
      <c r="I129" s="5"/>
      <c r="J129" s="5"/>
    </row>
    <row r="130" spans="1:10" ht="13.5" customHeight="1">
      <c r="A130" s="5"/>
      <c r="B130" s="29"/>
      <c r="D130" s="65"/>
      <c r="E130" s="5"/>
      <c r="F130" s="200"/>
      <c r="G130" s="65"/>
      <c r="H130" s="5"/>
      <c r="I130" s="5"/>
      <c r="J130" s="5"/>
    </row>
    <row r="131" spans="1:10" ht="16" customHeight="1">
      <c r="A131" s="5"/>
      <c r="B131" s="29"/>
      <c r="D131" s="65"/>
      <c r="E131" s="5"/>
      <c r="F131" s="200"/>
      <c r="G131" s="65"/>
      <c r="H131" s="5"/>
      <c r="I131" s="5"/>
      <c r="J131" s="5"/>
    </row>
    <row r="132" spans="1:10" ht="39">
      <c r="A132" s="5"/>
      <c r="B132" s="98" t="s">
        <v>228</v>
      </c>
      <c r="C132" s="5"/>
      <c r="D132" s="5"/>
      <c r="E132" s="5"/>
      <c r="F132" s="5"/>
      <c r="G132" s="65"/>
      <c r="H132" s="5"/>
      <c r="I132" s="5"/>
      <c r="J132" s="5"/>
    </row>
    <row r="133" spans="1:10" ht="20" customHeight="1">
      <c r="A133" s="5"/>
      <c r="B133" s="179" t="s">
        <v>278</v>
      </c>
      <c r="C133" s="179"/>
      <c r="D133" s="179"/>
      <c r="E133" s="179"/>
      <c r="F133" s="5"/>
      <c r="G133" s="65"/>
      <c r="H133" s="5"/>
      <c r="I133" s="5"/>
      <c r="J133" s="5"/>
    </row>
    <row r="134" spans="1:10" ht="23">
      <c r="A134" s="5"/>
      <c r="B134" s="79"/>
      <c r="C134" s="79"/>
      <c r="D134" s="79"/>
      <c r="E134" s="79"/>
      <c r="F134" s="72"/>
      <c r="G134" s="65"/>
      <c r="H134" s="5"/>
      <c r="I134" s="5"/>
      <c r="J134" s="5"/>
    </row>
    <row r="135" spans="1:10" ht="16">
      <c r="A135" s="5"/>
      <c r="B135" s="80"/>
      <c r="C135" s="81"/>
      <c r="D135" s="81"/>
      <c r="E135" s="82"/>
      <c r="F135" s="106"/>
      <c r="G135" s="65"/>
      <c r="H135" s="5"/>
      <c r="I135" s="5"/>
      <c r="J135" s="5"/>
    </row>
    <row r="136" spans="1:10" ht="68">
      <c r="A136" s="5"/>
      <c r="B136" s="83" t="str">
        <f>IF(C148&gt;0.749,"GOLD",IF(C148&gt;0.549,"SILVER",IF(C148&gt;0.399,"BRONZE","")))</f>
        <v/>
      </c>
      <c r="C136" s="84"/>
      <c r="D136" s="84"/>
      <c r="E136" s="84"/>
      <c r="F136" s="106"/>
      <c r="G136" s="65"/>
      <c r="H136" s="5"/>
      <c r="I136" s="5"/>
      <c r="J136" s="5"/>
    </row>
    <row r="137" spans="1:10" ht="16">
      <c r="A137" s="5"/>
      <c r="B137" s="85"/>
      <c r="C137" s="86"/>
      <c r="D137" s="84"/>
      <c r="E137" s="84"/>
      <c r="F137" s="106"/>
      <c r="G137" s="65"/>
      <c r="H137" s="5"/>
      <c r="I137" s="5"/>
      <c r="J137" s="5"/>
    </row>
    <row r="138" spans="1:10" ht="16">
      <c r="A138" s="5"/>
      <c r="B138" s="80"/>
      <c r="C138" s="84"/>
      <c r="D138" s="84"/>
      <c r="E138" s="84"/>
      <c r="F138" s="106"/>
      <c r="G138" s="65"/>
      <c r="H138" s="5"/>
      <c r="I138" s="5"/>
      <c r="J138" s="5"/>
    </row>
    <row r="139" spans="1:10" ht="16">
      <c r="A139" s="5"/>
      <c r="B139" s="85"/>
      <c r="C139" s="84"/>
      <c r="D139" s="84"/>
      <c r="E139" s="84"/>
      <c r="F139" s="106"/>
      <c r="G139" s="65"/>
      <c r="H139" s="5"/>
      <c r="I139" s="5"/>
      <c r="J139" s="5"/>
    </row>
    <row r="140" spans="1:10" ht="16">
      <c r="A140" s="5"/>
      <c r="B140" s="85"/>
      <c r="C140" s="84"/>
      <c r="D140" s="84"/>
      <c r="E140" s="84"/>
      <c r="F140" s="106"/>
      <c r="G140" s="65"/>
      <c r="H140" s="65"/>
      <c r="I140" s="65"/>
      <c r="J140" s="65"/>
    </row>
    <row r="141" spans="1:10" ht="54" customHeight="1">
      <c r="A141" s="5"/>
      <c r="B141" s="87" t="s">
        <v>48</v>
      </c>
      <c r="C141" s="88" t="s">
        <v>52</v>
      </c>
      <c r="D141" s="89" t="s">
        <v>267</v>
      </c>
      <c r="E141" s="90" t="s">
        <v>54</v>
      </c>
      <c r="F141" s="106"/>
      <c r="G141" s="65"/>
      <c r="H141" s="65">
        <v>0</v>
      </c>
      <c r="I141" s="65" t="s">
        <v>215</v>
      </c>
      <c r="J141" s="65">
        <f>C148*75</f>
        <v>0</v>
      </c>
    </row>
    <row r="142" spans="1:10" ht="19">
      <c r="A142" s="5"/>
      <c r="B142" s="91" t="s">
        <v>34</v>
      </c>
      <c r="C142" s="92">
        <f>D50</f>
        <v>0</v>
      </c>
      <c r="D142" s="92">
        <f>E50</f>
        <v>17</v>
      </c>
      <c r="E142" s="92">
        <v>17</v>
      </c>
      <c r="F142" s="106"/>
      <c r="G142" s="65"/>
      <c r="H142" s="65">
        <v>40</v>
      </c>
      <c r="I142" s="65" t="s">
        <v>216</v>
      </c>
      <c r="J142" s="65">
        <v>1</v>
      </c>
    </row>
    <row r="143" spans="1:10" ht="19">
      <c r="A143" s="5"/>
      <c r="B143" s="91" t="s">
        <v>199</v>
      </c>
      <c r="C143" s="92">
        <f>D73</f>
        <v>0</v>
      </c>
      <c r="D143" s="92">
        <f>E73</f>
        <v>18</v>
      </c>
      <c r="E143" s="92">
        <v>18</v>
      </c>
      <c r="F143" s="106"/>
      <c r="G143" s="65"/>
      <c r="H143" s="65">
        <v>15</v>
      </c>
      <c r="I143" s="65" t="s">
        <v>217</v>
      </c>
      <c r="J143" s="65">
        <f>SUM(H141:H145)-SUM(J141:J142)</f>
        <v>149</v>
      </c>
    </row>
    <row r="144" spans="1:10" ht="19">
      <c r="A144" s="5"/>
      <c r="B144" s="93" t="s">
        <v>200</v>
      </c>
      <c r="C144" s="92">
        <f>D90</f>
        <v>0</v>
      </c>
      <c r="D144" s="92">
        <f>E90</f>
        <v>6</v>
      </c>
      <c r="E144" s="92">
        <v>6</v>
      </c>
      <c r="F144" s="106"/>
      <c r="G144" s="65"/>
      <c r="H144" s="65">
        <v>20</v>
      </c>
      <c r="I144" s="65"/>
      <c r="J144" s="65"/>
    </row>
    <row r="145" spans="1:10" ht="19">
      <c r="A145" s="5"/>
      <c r="B145" s="91" t="s">
        <v>268</v>
      </c>
      <c r="C145" s="92">
        <f>D111</f>
        <v>0</v>
      </c>
      <c r="D145" s="92">
        <f>E111</f>
        <v>11</v>
      </c>
      <c r="E145" s="92">
        <v>11</v>
      </c>
      <c r="F145" s="106"/>
      <c r="G145" s="65"/>
      <c r="H145" s="65">
        <v>75</v>
      </c>
      <c r="I145" s="65"/>
      <c r="J145" s="65"/>
    </row>
    <row r="146" spans="1:10" ht="19">
      <c r="A146" s="5"/>
      <c r="B146" s="94" t="s">
        <v>56</v>
      </c>
      <c r="C146" s="95">
        <f>E131</f>
        <v>0</v>
      </c>
      <c r="D146" s="95"/>
      <c r="E146" s="92">
        <v>5</v>
      </c>
      <c r="F146" s="106"/>
      <c r="G146" s="65"/>
      <c r="H146" s="5"/>
      <c r="I146" s="5"/>
      <c r="J146" s="5"/>
    </row>
    <row r="147" spans="1:10" ht="19">
      <c r="A147" s="5"/>
      <c r="B147" s="87" t="s">
        <v>55</v>
      </c>
      <c r="C147" s="96">
        <f>SUBTOTAL(109,C142:C146)</f>
        <v>0</v>
      </c>
      <c r="D147" s="96">
        <f>SUBTOTAL(109,D142:D146)</f>
        <v>52</v>
      </c>
      <c r="E147" s="96">
        <f>SUBTOTAL(109,E142:E146)</f>
        <v>57</v>
      </c>
      <c r="F147" s="106"/>
      <c r="G147" s="65"/>
      <c r="H147" s="5"/>
      <c r="I147" s="5"/>
      <c r="J147" s="5"/>
    </row>
    <row r="148" spans="1:10" ht="19">
      <c r="A148" s="5"/>
      <c r="B148" s="94"/>
      <c r="C148" s="78">
        <f>C147/D147</f>
        <v>0</v>
      </c>
      <c r="D148" s="95"/>
      <c r="E148" s="92"/>
      <c r="F148" s="106"/>
      <c r="G148" s="65"/>
      <c r="H148" s="5"/>
      <c r="I148" s="5"/>
      <c r="J148" s="5"/>
    </row>
    <row r="149" spans="1:10" ht="19">
      <c r="A149" s="5"/>
      <c r="B149" s="178" t="str">
        <f>"Currently at "&amp;B136&amp;" Level.  You would need "&amp;ROUND(IF(((D147*0.75)-C147)&lt;0,0,(D147*0.75)-C147),0)&amp;" more points to reach GOLD Level."</f>
        <v>Currently at  Level.  You would need 39 more points to reach GOLD Level.</v>
      </c>
      <c r="C149" s="178"/>
      <c r="D149" s="178"/>
      <c r="E149" s="178"/>
      <c r="F149" s="106"/>
      <c r="G149" s="65"/>
      <c r="H149" s="5"/>
      <c r="I149" s="5"/>
      <c r="J149" s="5"/>
    </row>
    <row r="150" spans="1:10" ht="16">
      <c r="A150" s="5"/>
      <c r="B150" s="85"/>
      <c r="C150" s="84"/>
      <c r="D150" s="84"/>
      <c r="E150" s="84"/>
      <c r="F150" s="106"/>
      <c r="G150" s="65"/>
      <c r="H150" s="5"/>
      <c r="I150" s="5"/>
      <c r="J150" s="5"/>
    </row>
    <row r="151" spans="1:10" ht="16">
      <c r="A151" s="5"/>
      <c r="B151" s="85"/>
      <c r="C151" s="84"/>
      <c r="D151" s="84"/>
      <c r="E151" s="84"/>
      <c r="F151" s="106"/>
      <c r="G151" s="65"/>
      <c r="H151" s="5"/>
      <c r="I151" s="5"/>
      <c r="J151" s="5"/>
    </row>
    <row r="152" spans="1:10" ht="16">
      <c r="A152" s="5"/>
      <c r="B152" s="85"/>
      <c r="C152" s="97"/>
      <c r="D152" s="84"/>
      <c r="E152" s="84"/>
      <c r="F152" s="106"/>
      <c r="G152" s="65"/>
      <c r="H152" s="5"/>
      <c r="I152" s="5"/>
      <c r="J152" s="5"/>
    </row>
    <row r="153" spans="1:10" ht="16">
      <c r="A153" s="5"/>
      <c r="B153" s="85"/>
      <c r="C153" s="84"/>
      <c r="D153" s="84"/>
      <c r="E153" s="84"/>
      <c r="F153" s="106"/>
      <c r="G153" s="65"/>
      <c r="H153" s="5"/>
      <c r="I153" s="5"/>
      <c r="J153" s="5"/>
    </row>
    <row r="154" spans="1:10" ht="16">
      <c r="A154" s="5"/>
      <c r="B154" s="85"/>
      <c r="C154" s="84"/>
      <c r="D154" s="84"/>
      <c r="E154" s="84"/>
      <c r="F154" s="106"/>
      <c r="G154" s="65"/>
      <c r="H154" s="5"/>
      <c r="I154" s="5"/>
      <c r="J154" s="5"/>
    </row>
    <row r="155" spans="1:10" ht="16">
      <c r="A155" s="5"/>
      <c r="B155" s="5"/>
      <c r="C155" s="5"/>
      <c r="D155" s="5"/>
      <c r="E155" s="5"/>
      <c r="F155" s="5"/>
      <c r="G155" s="65"/>
      <c r="H155" s="5"/>
      <c r="I155" s="5"/>
      <c r="J155" s="5"/>
    </row>
    <row r="156" spans="1:10" ht="15.75" customHeight="1">
      <c r="B156" s="126"/>
      <c r="C156" s="126"/>
      <c r="D156" s="126"/>
      <c r="E156" s="126"/>
      <c r="H156" s="5"/>
    </row>
    <row r="157" spans="1:10" ht="21" customHeight="1">
      <c r="B157" s="128" t="s">
        <v>236</v>
      </c>
      <c r="C157" s="127"/>
      <c r="D157" s="127"/>
      <c r="E157" s="127"/>
      <c r="F157" s="127"/>
    </row>
    <row r="158" spans="1:10" ht="15.75" customHeight="1">
      <c r="B158" s="129" t="s">
        <v>237</v>
      </c>
    </row>
    <row r="159" spans="1:10" ht="15.75" customHeight="1">
      <c r="B159" s="129" t="s">
        <v>238</v>
      </c>
    </row>
    <row r="160" spans="1:10" ht="15.75" customHeight="1">
      <c r="B160" s="129" t="s">
        <v>239</v>
      </c>
    </row>
    <row r="161" spans="2:2" ht="15.75" customHeight="1">
      <c r="B161" s="130" t="s">
        <v>240</v>
      </c>
    </row>
  </sheetData>
  <sheetProtection algorithmName="SHA-512" hashValue="i4qoDFcFIMkMxyEFsgojLK8ILTx4FQKtv6GuBd1piI6dpqQxNiIWqraRhY0s7C0VNK8JJ0JTdOs5tjCe20LsiA==" saltValue="DeTyflkrTYFyIZpcQ3Q7og==" spinCount="100000" sheet="1" objects="1" scenarios="1"/>
  <mergeCells count="31">
    <mergeCell ref="B11:E11"/>
    <mergeCell ref="F130:F131"/>
    <mergeCell ref="B96:E97"/>
    <mergeCell ref="B79:E80"/>
    <mergeCell ref="B56:E57"/>
    <mergeCell ref="B95:D95"/>
    <mergeCell ref="B119:E129"/>
    <mergeCell ref="B117:E118"/>
    <mergeCell ref="B78:D78"/>
    <mergeCell ref="B15:E15"/>
    <mergeCell ref="C26:F26"/>
    <mergeCell ref="D22:E22"/>
    <mergeCell ref="B24:C24"/>
    <mergeCell ref="B23:C23"/>
    <mergeCell ref="D24:F24"/>
    <mergeCell ref="B149:E149"/>
    <mergeCell ref="B133:E133"/>
    <mergeCell ref="D5:E6"/>
    <mergeCell ref="B5:C6"/>
    <mergeCell ref="B18:C18"/>
    <mergeCell ref="B19:C19"/>
    <mergeCell ref="D18:E18"/>
    <mergeCell ref="D19:E19"/>
    <mergeCell ref="D13:E13"/>
    <mergeCell ref="B14:C14"/>
    <mergeCell ref="E17:F17"/>
    <mergeCell ref="B12:E12"/>
    <mergeCell ref="B30:E31"/>
    <mergeCell ref="C17:D17"/>
    <mergeCell ref="B29:D29"/>
    <mergeCell ref="B55:D55"/>
  </mergeCells>
  <phoneticPr fontId="32" type="noConversion"/>
  <conditionalFormatting sqref="E136:E137">
    <cfRule type="dataBar" priority="1">
      <dataBar>
        <cfvo type="min"/>
        <cfvo type="max"/>
        <color theme="4" tint="0.39997558519241921"/>
      </dataBar>
      <extLst>
        <ext xmlns:x14="http://schemas.microsoft.com/office/spreadsheetml/2009/9/main" uri="{B025F937-C7B1-47D3-B67F-A62EFF666E3E}">
          <x14:id>{5E2FE004-3A74-0D45-868D-612FA0C7CA71}</x14:id>
        </ext>
      </extLst>
    </cfRule>
  </conditionalFormatting>
  <hyperlinks>
    <hyperlink ref="E29" location="'Part I - C - Help'!A1" display="Help" xr:uid="{00000000-0004-0000-0000-000000000000}"/>
    <hyperlink ref="E55" location="'Part II - F - Help'!A1" display="Help" xr:uid="{00000000-0004-0000-0000-000001000000}"/>
    <hyperlink ref="E78" location="'Part III - E - Help'!A1" display="Help" xr:uid="{00000000-0004-0000-0000-000002000000}"/>
    <hyperlink ref="B27" r:id="rId1" xr:uid="{00000000-0004-0000-0000-000005000000}"/>
    <hyperlink ref="B11" r:id="rId2" display="Step 4: Once complete, send form to sustainevents@mit.edu for final review and official sustainable event certification." xr:uid="{44967878-2734-CA47-9F26-3D3817B07872}"/>
    <hyperlink ref="E95" location="'Part IV - W - Help'!A1" display="Help" xr:uid="{00000000-0004-0000-0000-000003000000}"/>
  </hyperlinks>
  <printOptions horizontalCentered="1"/>
  <pageMargins left="0.25" right="0.25" top="0.75" bottom="0.75" header="0.3" footer="0.3"/>
  <pageSetup scale="54" fitToHeight="2" orientation="portrait"/>
  <headerFooter alignWithMargins="0"/>
  <rowBreaks count="1" manualBreakCount="1">
    <brk id="53" max="16383" man="1"/>
  </rowBreaks>
  <drawing r:id="rId3"/>
  <tableParts count="5">
    <tablePart r:id="rId4"/>
    <tablePart r:id="rId5"/>
    <tablePart r:id="rId6"/>
    <tablePart r:id="rId7"/>
    <tablePart r:id="rId8"/>
  </tableParts>
  <extLst>
    <ext xmlns:x14="http://schemas.microsoft.com/office/spreadsheetml/2009/9/main" uri="{78C0D931-6437-407d-A8EE-F0AAD7539E65}">
      <x14:conditionalFormattings>
        <x14:conditionalFormatting xmlns:xm="http://schemas.microsoft.com/office/excel/2006/main">
          <x14:cfRule type="dataBar" id="{5E2FE004-3A74-0D45-868D-612FA0C7CA71}">
            <x14:dataBar minLength="0" maxLength="100" axisPosition="middle">
              <x14:cfvo type="autoMin"/>
              <x14:cfvo type="autoMax"/>
              <x14:negativeFillColor theme="0" tint="-0.249977111117893"/>
              <x14:axisColor theme="7" tint="0.249977111117893"/>
            </x14:dataBar>
          </x14:cfRule>
          <xm:sqref>E136:E137</xm:sqref>
        </x14:conditionalFormatting>
      </x14:conditionalFormattings>
    </ex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'Drop-down menu options'!$B$21:$B$24</xm:f>
          </x14:formula1>
          <xm:sqref>C60</xm:sqref>
        </x14:dataValidation>
        <x14:dataValidation type="list" allowBlank="1" showInputMessage="1" showErrorMessage="1" xr:uid="{00000000-0002-0000-0000-000001000000}">
          <x14:formula1>
            <xm:f>'Drop-down menu options'!$C$11:$C$14</xm:f>
          </x14:formula1>
          <xm:sqref>C35</xm:sqref>
        </x14:dataValidation>
        <x14:dataValidation type="list" allowBlank="1" showInputMessage="1" showErrorMessage="1" xr:uid="{00000000-0002-0000-0000-000002000000}">
          <x14:formula1>
            <xm:f>'Drop-down menu options'!$B$11:$B$14</xm:f>
          </x14:formula1>
          <xm:sqref>C33:C34 C36 C38 C45 C83:C84 C42 C48:C49 C70 C86:C89 C72 C103:C104 C106:C107 C109:C110</xm:sqref>
        </x14:dataValidation>
        <x14:dataValidation type="list" allowBlank="1" showInputMessage="1" showErrorMessage="1" xr:uid="{00000000-0002-0000-0000-000003000000}">
          <x14:formula1>
            <xm:f>'Drop-down menu options'!$E$21:$E$25</xm:f>
          </x14:formula1>
          <xm:sqref>C63</xm:sqref>
        </x14:dataValidation>
        <x14:dataValidation type="list" allowBlank="1" showInputMessage="1" showErrorMessage="1" xr:uid="{00000000-0002-0000-0000-000004000000}">
          <x14:formula1>
            <xm:f>'Drop-down menu options'!$I$21:$I$25</xm:f>
          </x14:formula1>
          <xm:sqref>C68</xm:sqref>
        </x14:dataValidation>
        <x14:dataValidation type="list" allowBlank="1" showInputMessage="1" showErrorMessage="1" xr:uid="{00000000-0002-0000-0000-000005000000}">
          <x14:formula1>
            <xm:f>'Drop-down menu options'!$B$39:$B$43</xm:f>
          </x14:formula1>
          <xm:sqref>C100</xm:sqref>
        </x14:dataValidation>
        <x14:dataValidation type="list" allowBlank="1" showInputMessage="1" showErrorMessage="1" xr:uid="{00000000-0002-0000-0000-000006000000}">
          <x14:formula1>
            <xm:f>'Drop-down menu options'!$C$21:$C$25</xm:f>
          </x14:formula1>
          <xm:sqref>C61</xm:sqref>
        </x14:dataValidation>
        <x14:dataValidation type="list" allowBlank="1" showInputMessage="1" showErrorMessage="1" xr:uid="{00000000-0002-0000-0000-000007000000}">
          <x14:formula1>
            <xm:f>'Drop-down menu options'!$D$21:$D$25</xm:f>
          </x14:formula1>
          <xm:sqref>C62</xm:sqref>
        </x14:dataValidation>
        <x14:dataValidation type="list" allowBlank="1" showInputMessage="1" showErrorMessage="1" xr:uid="{00000000-0002-0000-0000-000008000000}">
          <x14:formula1>
            <xm:f>'Drop-down menu options'!$F$21:$F$26</xm:f>
          </x14:formula1>
          <xm:sqref>C64</xm:sqref>
        </x14:dataValidation>
        <x14:dataValidation type="list" allowBlank="1" showInputMessage="1" showErrorMessage="1" xr:uid="{00000000-0002-0000-0000-000009000000}">
          <x14:formula1>
            <xm:f>'Drop-down menu options'!$G$21:$G$24</xm:f>
          </x14:formula1>
          <xm:sqref>C66</xm:sqref>
        </x14:dataValidation>
        <x14:dataValidation type="list" allowBlank="1" showInputMessage="1" showErrorMessage="1" xr:uid="{00000000-0002-0000-0000-00000A000000}">
          <x14:formula1>
            <xm:f>'Drop-down menu options'!$F$11:$F$15</xm:f>
          </x14:formula1>
          <xm:sqref>C40</xm:sqref>
        </x14:dataValidation>
        <x14:dataValidation type="list" allowBlank="1" showInputMessage="1" showErrorMessage="1" xr:uid="{00000000-0002-0000-0000-00000B000000}">
          <x14:formula1>
            <xm:f>'Drop-down menu options'!$G$11:$G$15</xm:f>
          </x14:formula1>
          <xm:sqref>C41</xm:sqref>
        </x14:dataValidation>
        <x14:dataValidation type="list" allowBlank="1" showInputMessage="1" showErrorMessage="1" xr:uid="{00000000-0002-0000-0000-00000C000000}">
          <x14:formula1>
            <xm:f>'Drop-down menu options'!$I$11:$I$15</xm:f>
          </x14:formula1>
          <xm:sqref>C43</xm:sqref>
        </x14:dataValidation>
        <x14:dataValidation type="list" allowBlank="1" showInputMessage="1" showErrorMessage="1" xr:uid="{00000000-0002-0000-0000-00000D000000}">
          <x14:formula1>
            <xm:f>'Drop-down menu options'!$J$11:$J$14</xm:f>
          </x14:formula1>
          <xm:sqref>C44</xm:sqref>
        </x14:dataValidation>
        <x14:dataValidation type="list" allowBlank="1" showInputMessage="1" showErrorMessage="1" xr:uid="{00000000-0002-0000-0000-00000E000000}">
          <x14:formula1>
            <xm:f>'Drop-down menu options'!$L$11:$L$15</xm:f>
          </x14:formula1>
          <xm:sqref>C46</xm:sqref>
        </x14:dataValidation>
        <x14:dataValidation type="list" allowBlank="1" showInputMessage="1" showErrorMessage="1" xr:uid="{00000000-0002-0000-0000-00000F000000}">
          <x14:formula1>
            <xm:f>'Drop-down menu options'!$H$21:$H$25</xm:f>
          </x14:formula1>
          <xm:sqref>C67</xm:sqref>
        </x14:dataValidation>
        <x14:dataValidation type="list" allowBlank="1" showInputMessage="1" showErrorMessage="1" xr:uid="{00000000-0002-0000-0000-000010000000}">
          <x14:formula1>
            <xm:f>'Drop-down menu options'!$D$39:$D$42</xm:f>
          </x14:formula1>
          <xm:sqref>C102</xm:sqref>
        </x14:dataValidation>
        <x14:dataValidation type="list" allowBlank="1" showInputMessage="1" showErrorMessage="1" xr:uid="{00000000-0002-0000-0000-000011000000}">
          <x14:formula1>
            <xm:f>'Drop-down menu options'!$C$39:$C$43</xm:f>
          </x14:formula1>
          <xm:sqref>C101</xm:sqref>
        </x14:dataValidation>
        <x14:dataValidation type="list" allowBlank="1" showInputMessage="1" showErrorMessage="1" xr:uid="{00000000-0002-0000-0000-000012000000}">
          <x14:formula1>
            <xm:f>'Drop-down menu options'!$J$21:$J$25</xm:f>
          </x14:formula1>
          <xm:sqref>C69</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2"/>
  <sheetViews>
    <sheetView workbookViewId="0">
      <selection activeCell="A3" sqref="A3"/>
    </sheetView>
  </sheetViews>
  <sheetFormatPr baseColWidth="10" defaultColWidth="8.83203125" defaultRowHeight="16"/>
  <cols>
    <col min="4" max="4" width="11" bestFit="1" customWidth="1"/>
  </cols>
  <sheetData>
    <row r="1" spans="1:50">
      <c r="A1" t="s">
        <v>57</v>
      </c>
      <c r="B1" t="s">
        <v>59</v>
      </c>
      <c r="C1" t="s">
        <v>58</v>
      </c>
      <c r="D1" t="s">
        <v>60</v>
      </c>
      <c r="E1" t="s">
        <v>285</v>
      </c>
      <c r="F1" t="s">
        <v>61</v>
      </c>
      <c r="G1" t="s">
        <v>225</v>
      </c>
      <c r="H1" t="s">
        <v>224</v>
      </c>
      <c r="I1" t="s">
        <v>223</v>
      </c>
      <c r="J1" t="s">
        <v>227</v>
      </c>
      <c r="K1" t="s">
        <v>62</v>
      </c>
      <c r="L1" t="s">
        <v>63</v>
      </c>
      <c r="M1" t="s">
        <v>64</v>
      </c>
      <c r="N1" t="s">
        <v>65</v>
      </c>
      <c r="O1" t="s">
        <v>40</v>
      </c>
      <c r="P1" t="s">
        <v>16</v>
      </c>
      <c r="Q1" t="s">
        <v>17</v>
      </c>
      <c r="R1" t="s">
        <v>18</v>
      </c>
      <c r="S1" t="s">
        <v>19</v>
      </c>
      <c r="T1" t="s">
        <v>21</v>
      </c>
      <c r="U1" t="s">
        <v>22</v>
      </c>
      <c r="V1" t="s">
        <v>23</v>
      </c>
      <c r="W1" t="s">
        <v>24</v>
      </c>
      <c r="X1" t="s">
        <v>25</v>
      </c>
      <c r="Y1" t="s">
        <v>26</v>
      </c>
      <c r="Z1" t="s">
        <v>27</v>
      </c>
      <c r="AA1" t="s">
        <v>28</v>
      </c>
      <c r="AB1" t="s">
        <v>29</v>
      </c>
      <c r="AC1" t="s">
        <v>30</v>
      </c>
      <c r="AD1" t="s">
        <v>31</v>
      </c>
      <c r="AE1" t="s">
        <v>32</v>
      </c>
      <c r="AF1" t="s">
        <v>33</v>
      </c>
      <c r="AG1" t="s">
        <v>35</v>
      </c>
      <c r="AH1" t="s">
        <v>36</v>
      </c>
      <c r="AI1" t="s">
        <v>7</v>
      </c>
      <c r="AJ1" t="s">
        <v>8</v>
      </c>
      <c r="AK1" t="s">
        <v>12</v>
      </c>
      <c r="AL1" t="s">
        <v>13</v>
      </c>
      <c r="AM1" t="s">
        <v>14</v>
      </c>
      <c r="AN1" t="s">
        <v>15</v>
      </c>
      <c r="AO1" t="s">
        <v>66</v>
      </c>
      <c r="AP1" t="s">
        <v>67</v>
      </c>
      <c r="AQ1" t="s">
        <v>68</v>
      </c>
      <c r="AR1" t="s">
        <v>69</v>
      </c>
      <c r="AS1" t="s">
        <v>70</v>
      </c>
      <c r="AT1" t="s">
        <v>71</v>
      </c>
      <c r="AU1" t="s">
        <v>72</v>
      </c>
      <c r="AV1" t="s">
        <v>73</v>
      </c>
      <c r="AW1" t="s">
        <v>79</v>
      </c>
      <c r="AX1" t="s">
        <v>56</v>
      </c>
    </row>
    <row r="2" spans="1:50">
      <c r="A2">
        <f>'Certification Checklist'!B15</f>
        <v>0</v>
      </c>
      <c r="B2">
        <f>'Certification Checklist'!B17</f>
        <v>0</v>
      </c>
      <c r="C2" s="34">
        <f>'Certification Checklist'!C17:D17</f>
        <v>0</v>
      </c>
      <c r="D2" s="35">
        <f>'Certification Checklist'!E17</f>
        <v>0</v>
      </c>
      <c r="E2">
        <f>'Certification Checklist'!B19</f>
        <v>0</v>
      </c>
      <c r="F2">
        <f>'Certification Checklist'!D19</f>
        <v>0</v>
      </c>
      <c r="G2">
        <f>'Certification Checklist'!B24</f>
        <v>0</v>
      </c>
      <c r="H2">
        <f>'Certification Checklist'!D24</f>
        <v>0</v>
      </c>
      <c r="I2">
        <f>'Certification Checklist'!B26</f>
        <v>0</v>
      </c>
      <c r="J2">
        <f>'Certification Checklist'!C26</f>
        <v>0</v>
      </c>
      <c r="K2" t="str">
        <f>'Certification Checklist'!C34</f>
        <v>Choose answer</v>
      </c>
      <c r="L2" t="str">
        <f>'Certification Checklist'!C35</f>
        <v>Choose answer</v>
      </c>
      <c r="M2" t="str">
        <f>'Certification Checklist'!C36</f>
        <v>Choose answer</v>
      </c>
      <c r="N2" s="170" t="str">
        <f>'Certification Checklist'!C38</f>
        <v>Choose answer</v>
      </c>
      <c r="O2" t="str">
        <f>'Certification Checklist'!C40</f>
        <v>Choose answer</v>
      </c>
      <c r="P2" t="str">
        <f>'Certification Checklist'!C41</f>
        <v>Choose answer</v>
      </c>
      <c r="Q2" t="str">
        <f>'Certification Checklist'!C42</f>
        <v>Choose answer</v>
      </c>
      <c r="R2" t="str">
        <f>'Certification Checklist'!C43</f>
        <v>Choose answer</v>
      </c>
      <c r="S2" t="str">
        <f>'Certification Checklist'!C44</f>
        <v>Choose answer</v>
      </c>
      <c r="T2" t="str">
        <f>'Certification Checklist'!C45</f>
        <v>Choose answer</v>
      </c>
      <c r="U2" t="str">
        <f>'Certification Checklist'!C46</f>
        <v>Choose answer</v>
      </c>
      <c r="V2" t="str">
        <f>'Certification Checklist'!C48</f>
        <v>Choose answer</v>
      </c>
      <c r="W2" t="str">
        <f>'Certification Checklist'!C49</f>
        <v>Choose answer</v>
      </c>
      <c r="X2" t="str">
        <f>'Certification Checklist'!C60</f>
        <v>Choose answer</v>
      </c>
      <c r="Y2" t="str">
        <f>'Certification Checklist'!C61</f>
        <v>Choose answer</v>
      </c>
      <c r="Z2" t="str">
        <f>'Certification Checklist'!C62</f>
        <v>Choose answer</v>
      </c>
      <c r="AA2" t="str">
        <f>'Certification Checklist'!C63</f>
        <v>Choose answer</v>
      </c>
      <c r="AB2" t="str">
        <f>'Certification Checklist'!C64</f>
        <v>Choose answer</v>
      </c>
      <c r="AC2" t="str">
        <f>'Certification Checklist'!C66</f>
        <v>Choose answer</v>
      </c>
      <c r="AD2" t="str">
        <f>'Certification Checklist'!C67</f>
        <v>Choose answer</v>
      </c>
      <c r="AE2" t="str">
        <f>'Certification Checklist'!C68</f>
        <v>Choose answer</v>
      </c>
      <c r="AF2" t="str">
        <f>'Certification Checklist'!C69</f>
        <v>Choose answer</v>
      </c>
      <c r="AG2" t="str">
        <f>'Certification Checklist'!C70</f>
        <v>Choose answer</v>
      </c>
      <c r="AH2" t="str">
        <f>'Certification Checklist'!C72</f>
        <v>Choose answer</v>
      </c>
      <c r="AI2" t="str">
        <f>'Certification Checklist'!C83</f>
        <v>Choose answer</v>
      </c>
      <c r="AJ2" t="str">
        <f>'Certification Checklist'!C84</f>
        <v>Choose answer</v>
      </c>
      <c r="AK2" t="str">
        <f>'Certification Checklist'!C86</f>
        <v>Choose answer</v>
      </c>
      <c r="AL2" t="str">
        <f>'Certification Checklist'!C87</f>
        <v>Choose answer</v>
      </c>
      <c r="AM2" t="str">
        <f>'Certification Checklist'!C88</f>
        <v>Choose answer</v>
      </c>
      <c r="AN2" t="str">
        <f>'Certification Checklist'!C89</f>
        <v>Choose answer</v>
      </c>
      <c r="AO2" t="str">
        <f>'Certification Checklist'!C100</f>
        <v>Choose answer</v>
      </c>
      <c r="AP2" t="str">
        <f>'Certification Checklist'!C101</f>
        <v>Choose answer</v>
      </c>
      <c r="AQ2" t="str">
        <f>'Certification Checklist'!C102</f>
        <v>Choose answer</v>
      </c>
      <c r="AR2" t="str">
        <f>'Certification Checklist'!C103</f>
        <v>Choose answer</v>
      </c>
      <c r="AS2" t="str">
        <f>'Certification Checklist'!C104</f>
        <v>Choose answer</v>
      </c>
      <c r="AT2" t="str">
        <f>'Certification Checklist'!C106</f>
        <v>Choose answer</v>
      </c>
      <c r="AU2" t="str">
        <f>'Certification Checklist'!C107</f>
        <v>Choose answer</v>
      </c>
      <c r="AV2" t="str">
        <f>'Certification Checklist'!C109</f>
        <v>Choose answer</v>
      </c>
      <c r="AW2" t="str">
        <f>'Certification Checklist'!C110</f>
        <v>Choose answer</v>
      </c>
      <c r="AX2">
        <f>'Certification Checklist'!B119</f>
        <v>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4244F"/>
  </sheetPr>
  <dimension ref="B3:F24"/>
  <sheetViews>
    <sheetView showGridLines="0" workbookViewId="0"/>
  </sheetViews>
  <sheetFormatPr baseColWidth="10" defaultColWidth="11" defaultRowHeight="16"/>
  <cols>
    <col min="1" max="1" width="9.6640625" customWidth="1"/>
    <col min="2" max="2" width="8.6640625" customWidth="1"/>
    <col min="3" max="3" width="121.1640625" customWidth="1"/>
    <col min="4" max="4" width="52.5" customWidth="1"/>
  </cols>
  <sheetData>
    <row r="3" spans="2:6" ht="19">
      <c r="C3" s="163" t="s">
        <v>222</v>
      </c>
    </row>
    <row r="4" spans="2:6">
      <c r="C4" s="145" t="s">
        <v>275</v>
      </c>
    </row>
    <row r="7" spans="2:6" ht="32" customHeight="1">
      <c r="B7" s="73" t="s">
        <v>264</v>
      </c>
      <c r="C7" s="74"/>
    </row>
    <row r="8" spans="2:6" ht="36" customHeight="1">
      <c r="B8" s="222" t="s">
        <v>196</v>
      </c>
      <c r="C8" s="222"/>
      <c r="D8" s="60"/>
      <c r="E8" s="60"/>
      <c r="F8" s="60"/>
    </row>
    <row r="9" spans="2:6" ht="24" customHeight="1">
      <c r="B9" s="223" t="s">
        <v>74</v>
      </c>
      <c r="C9" s="223"/>
      <c r="D9" s="66"/>
    </row>
    <row r="10" spans="2:6" ht="54">
      <c r="B10" s="43" t="s">
        <v>229</v>
      </c>
      <c r="C10" s="44" t="s">
        <v>313</v>
      </c>
      <c r="D10" s="67"/>
    </row>
    <row r="11" spans="2:6" ht="46.5" customHeight="1">
      <c r="B11" s="45" t="s">
        <v>230</v>
      </c>
      <c r="C11" s="46" t="s">
        <v>234</v>
      </c>
      <c r="D11" s="67"/>
    </row>
    <row r="12" spans="2:6" ht="57.75" customHeight="1">
      <c r="B12" s="43" t="s">
        <v>231</v>
      </c>
      <c r="C12" s="44" t="s">
        <v>277</v>
      </c>
      <c r="D12" s="67"/>
    </row>
    <row r="13" spans="2:6" ht="39" customHeight="1">
      <c r="B13" s="45" t="s">
        <v>232</v>
      </c>
      <c r="C13" s="46" t="s">
        <v>241</v>
      </c>
      <c r="D13" s="67"/>
    </row>
    <row r="14" spans="2:6" ht="54">
      <c r="B14" s="43" t="s">
        <v>40</v>
      </c>
      <c r="C14" s="44" t="s">
        <v>254</v>
      </c>
      <c r="D14" s="137"/>
    </row>
    <row r="15" spans="2:6" ht="18">
      <c r="B15" s="43"/>
      <c r="C15" s="139" t="s">
        <v>252</v>
      </c>
      <c r="D15" s="67"/>
    </row>
    <row r="16" spans="2:6" ht="28.5" customHeight="1">
      <c r="B16" s="45" t="s">
        <v>16</v>
      </c>
      <c r="C16" s="46" t="s">
        <v>233</v>
      </c>
      <c r="D16" s="67"/>
    </row>
    <row r="17" spans="2:4" ht="36">
      <c r="B17" s="43" t="s">
        <v>17</v>
      </c>
      <c r="C17" s="44" t="s">
        <v>279</v>
      </c>
      <c r="D17" s="67"/>
    </row>
    <row r="18" spans="2:4" ht="17">
      <c r="B18" s="43"/>
      <c r="C18" s="136" t="s">
        <v>288</v>
      </c>
      <c r="D18" s="67"/>
    </row>
    <row r="19" spans="2:4" ht="34" customHeight="1">
      <c r="B19" s="45" t="s">
        <v>18</v>
      </c>
      <c r="C19" s="46" t="s">
        <v>242</v>
      </c>
      <c r="D19" s="67"/>
    </row>
    <row r="20" spans="2:4" ht="52" customHeight="1">
      <c r="B20" s="43" t="s">
        <v>19</v>
      </c>
      <c r="C20" s="44" t="s">
        <v>269</v>
      </c>
      <c r="D20" s="67"/>
    </row>
    <row r="21" spans="2:4" ht="57" customHeight="1">
      <c r="B21" s="45" t="s">
        <v>21</v>
      </c>
      <c r="C21" s="46" t="s">
        <v>270</v>
      </c>
      <c r="D21" s="67"/>
    </row>
    <row r="22" spans="2:4" ht="66" customHeight="1">
      <c r="B22" s="43" t="s">
        <v>22</v>
      </c>
      <c r="C22" s="44" t="s">
        <v>286</v>
      </c>
      <c r="D22" s="67"/>
    </row>
    <row r="23" spans="2:4" ht="57" customHeight="1">
      <c r="B23" s="45" t="s">
        <v>23</v>
      </c>
      <c r="C23" s="46" t="s">
        <v>122</v>
      </c>
      <c r="D23" s="68"/>
    </row>
    <row r="24" spans="2:4" ht="45.75" customHeight="1">
      <c r="B24" s="43" t="s">
        <v>24</v>
      </c>
      <c r="C24" s="44" t="s">
        <v>123</v>
      </c>
    </row>
  </sheetData>
  <sheetProtection algorithmName="SHA-512" hashValue="zFzvB68VixIN+vWGzTTePDXyfA1q2luGSM34jZ5j467bdjfmukTicfrP2UlR2KIsLLXmViKquJSc+egtHnRefw==" saltValue="d9mo2DWt7wzUFqtBlLraIA==" spinCount="100000" sheet="1" objects="1" scenarios="1"/>
  <mergeCells count="2">
    <mergeCell ref="B8:C8"/>
    <mergeCell ref="B9:C9"/>
  </mergeCells>
  <hyperlinks>
    <hyperlink ref="C3" location="'Certification Checklist'!A1" display="Return to Checlist" xr:uid="{00000000-0004-0000-0200-000000000000}"/>
    <hyperlink ref="C15" r:id="rId1" xr:uid="{00000000-0004-0000-0200-000001000000}"/>
    <hyperlink ref="C18" r:id="rId2" xr:uid="{00000000-0004-0000-0200-000002000000}"/>
    <hyperlink ref="C4" r:id="rId3" xr:uid="{00000000-0004-0000-0200-000003000000}"/>
  </hyperlinks>
  <pageMargins left="0.75" right="0.75" top="1" bottom="1" header="0.5" footer="0.5"/>
  <pageSetup orientation="portrait" horizontalDpi="4294967292" verticalDpi="4294967292"/>
  <drawing r:id="rId4"/>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187A4"/>
  </sheetPr>
  <dimension ref="B3:F25"/>
  <sheetViews>
    <sheetView showGridLines="0" topLeftCell="A12" workbookViewId="0">
      <selection activeCell="D21" sqref="D21"/>
    </sheetView>
  </sheetViews>
  <sheetFormatPr baseColWidth="10" defaultColWidth="11" defaultRowHeight="16"/>
  <cols>
    <col min="1" max="1" width="9.6640625" customWidth="1"/>
    <col min="2" max="2" width="8.6640625" customWidth="1"/>
    <col min="3" max="3" width="121.1640625" customWidth="1"/>
    <col min="4" max="4" width="52.5" customWidth="1"/>
  </cols>
  <sheetData>
    <row r="3" spans="2:6" ht="19">
      <c r="C3" s="163" t="s">
        <v>222</v>
      </c>
    </row>
    <row r="4" spans="2:6">
      <c r="C4" s="145" t="s">
        <v>275</v>
      </c>
    </row>
    <row r="7" spans="2:6" ht="32" customHeight="1">
      <c r="B7" s="224" t="s">
        <v>265</v>
      </c>
      <c r="C7" s="224"/>
    </row>
    <row r="8" spans="2:6" ht="39" customHeight="1">
      <c r="B8" s="225" t="s">
        <v>101</v>
      </c>
      <c r="C8" s="225"/>
      <c r="D8" s="60"/>
      <c r="E8" s="60"/>
      <c r="F8" s="60"/>
    </row>
    <row r="9" spans="2:6" ht="17">
      <c r="B9" s="226" t="s">
        <v>74</v>
      </c>
      <c r="C9" s="226"/>
      <c r="D9" s="68"/>
    </row>
    <row r="10" spans="2:6" ht="54">
      <c r="B10" s="43" t="s">
        <v>25</v>
      </c>
      <c r="C10" s="146" t="s">
        <v>251</v>
      </c>
      <c r="D10" s="68"/>
    </row>
    <row r="11" spans="2:6" ht="17">
      <c r="B11" s="43"/>
      <c r="C11" s="172" t="s">
        <v>287</v>
      </c>
      <c r="D11" s="68"/>
    </row>
    <row r="12" spans="2:6" ht="33" customHeight="1">
      <c r="B12" s="45" t="s">
        <v>26</v>
      </c>
      <c r="C12" s="147" t="s">
        <v>243</v>
      </c>
      <c r="D12" s="68"/>
    </row>
    <row r="13" spans="2:6" ht="32" customHeight="1">
      <c r="B13" s="43" t="s">
        <v>27</v>
      </c>
      <c r="C13" s="146" t="s">
        <v>253</v>
      </c>
      <c r="D13" s="68"/>
    </row>
    <row r="14" spans="2:6" ht="17">
      <c r="B14" s="43"/>
      <c r="C14" s="166" t="s">
        <v>75</v>
      </c>
      <c r="D14" s="68"/>
    </row>
    <row r="15" spans="2:6" ht="36">
      <c r="B15" s="45" t="s">
        <v>28</v>
      </c>
      <c r="C15" s="147" t="s">
        <v>260</v>
      </c>
      <c r="D15" s="68"/>
    </row>
    <row r="16" spans="2:6" ht="17">
      <c r="B16" s="45"/>
      <c r="C16" s="167" t="s">
        <v>89</v>
      </c>
      <c r="D16" s="68"/>
    </row>
    <row r="17" spans="2:4" ht="54">
      <c r="B17" s="43" t="s">
        <v>29</v>
      </c>
      <c r="C17" s="146" t="s">
        <v>271</v>
      </c>
      <c r="D17" s="68"/>
    </row>
    <row r="18" spans="2:4" ht="18">
      <c r="B18" s="43"/>
      <c r="C18" s="168" t="s">
        <v>245</v>
      </c>
      <c r="D18" s="68"/>
    </row>
    <row r="19" spans="2:4" ht="57" customHeight="1">
      <c r="B19" s="45" t="s">
        <v>30</v>
      </c>
      <c r="C19" s="147" t="s">
        <v>272</v>
      </c>
      <c r="D19" s="68"/>
    </row>
    <row r="20" spans="2:4" ht="75" customHeight="1">
      <c r="B20" s="43" t="s">
        <v>31</v>
      </c>
      <c r="C20" s="146" t="s">
        <v>124</v>
      </c>
      <c r="D20" s="68"/>
    </row>
    <row r="21" spans="2:4" ht="71" customHeight="1">
      <c r="B21" s="45" t="s">
        <v>32</v>
      </c>
      <c r="C21" s="148" t="s">
        <v>318</v>
      </c>
    </row>
    <row r="22" spans="2:4" ht="18">
      <c r="B22" s="45"/>
      <c r="C22" s="236" t="s">
        <v>319</v>
      </c>
    </row>
    <row r="23" spans="2:4" ht="54">
      <c r="B23" s="43" t="s">
        <v>33</v>
      </c>
      <c r="C23" s="149" t="s">
        <v>296</v>
      </c>
    </row>
    <row r="24" spans="2:4" ht="18">
      <c r="B24" s="45" t="s">
        <v>35</v>
      </c>
      <c r="C24" s="150" t="s">
        <v>86</v>
      </c>
    </row>
    <row r="25" spans="2:4" ht="54">
      <c r="B25" s="43" t="s">
        <v>36</v>
      </c>
      <c r="C25" s="146" t="s">
        <v>125</v>
      </c>
    </row>
  </sheetData>
  <sheetProtection algorithmName="SHA-512" hashValue="16ZtqgmRCdazMci2OB59Xz9K11cW8gGC6unXKbLjbgTCx+LAJzrenWNPgEkDhA9TBodjwd58jtyRvY0OAvazAw==" saltValue="6OgHkR4smEzY03e7XGDyLw==" spinCount="100000" sheet="1" objects="1" scenarios="1"/>
  <mergeCells count="3">
    <mergeCell ref="B7:C7"/>
    <mergeCell ref="B8:C8"/>
    <mergeCell ref="B9:C9"/>
  </mergeCells>
  <hyperlinks>
    <hyperlink ref="C3" location="'Certification Checklist'!A1" display="Return to Checklist" xr:uid="{00000000-0004-0000-0300-000000000000}"/>
    <hyperlink ref="C14" r:id="rId1" xr:uid="{00000000-0004-0000-0300-000001000000}"/>
    <hyperlink ref="C16" r:id="rId2" xr:uid="{00000000-0004-0000-0300-000002000000}"/>
    <hyperlink ref="C18" r:id="rId3" xr:uid="{00000000-0004-0000-0300-000003000000}"/>
    <hyperlink ref="C4" r:id="rId4" xr:uid="{00000000-0004-0000-0300-000004000000}"/>
    <hyperlink ref="C11" r:id="rId5" location="resources" xr:uid="{00000000-0004-0000-0300-000005000000}"/>
    <hyperlink ref="C22" r:id="rId6" xr:uid="{3AE580CF-08FD-EB4F-BFA8-4904FAA48F3A}"/>
  </hyperlinks>
  <pageMargins left="0.75" right="0.75" top="1" bottom="1" header="0.5" footer="0.5"/>
  <pageSetup orientation="portrait" horizontalDpi="4294967292" verticalDpi="4294967292"/>
  <drawing r:id="rId7"/>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2A4C7F"/>
  </sheetPr>
  <dimension ref="B3:D18"/>
  <sheetViews>
    <sheetView showGridLines="0" topLeftCell="A7" workbookViewId="0">
      <selection activeCell="D11" sqref="D11"/>
    </sheetView>
  </sheetViews>
  <sheetFormatPr baseColWidth="10" defaultColWidth="11" defaultRowHeight="16"/>
  <cols>
    <col min="1" max="1" width="9.6640625" customWidth="1"/>
    <col min="2" max="2" width="8.6640625" customWidth="1"/>
    <col min="3" max="3" width="121.1640625" customWidth="1"/>
    <col min="4" max="4" width="52.5" customWidth="1"/>
  </cols>
  <sheetData>
    <row r="3" spans="2:4" ht="19">
      <c r="C3" s="163" t="s">
        <v>222</v>
      </c>
    </row>
    <row r="4" spans="2:4">
      <c r="C4" s="164" t="s">
        <v>275</v>
      </c>
    </row>
    <row r="7" spans="2:4" ht="32" customHeight="1">
      <c r="B7" s="224" t="s">
        <v>265</v>
      </c>
      <c r="C7" s="224"/>
    </row>
    <row r="8" spans="2:4" ht="44" customHeight="1">
      <c r="B8" s="227" t="s">
        <v>142</v>
      </c>
      <c r="C8" s="227"/>
      <c r="D8" s="69"/>
    </row>
    <row r="9" spans="2:4" ht="17">
      <c r="B9" s="62" t="s">
        <v>74</v>
      </c>
      <c r="C9" s="63"/>
      <c r="D9" s="69"/>
    </row>
    <row r="10" spans="2:4" ht="49" customHeight="1">
      <c r="B10" s="49" t="s">
        <v>7</v>
      </c>
      <c r="C10" s="50" t="s">
        <v>255</v>
      </c>
      <c r="D10" s="69"/>
    </row>
    <row r="11" spans="2:4" ht="18">
      <c r="B11" s="49"/>
      <c r="C11" s="139" t="s">
        <v>126</v>
      </c>
      <c r="D11" s="69"/>
    </row>
    <row r="12" spans="2:4" ht="36">
      <c r="B12" s="45" t="s">
        <v>8</v>
      </c>
      <c r="C12" s="46" t="s">
        <v>273</v>
      </c>
      <c r="D12" s="69"/>
    </row>
    <row r="13" spans="2:4" ht="31" customHeight="1">
      <c r="B13" s="43" t="s">
        <v>12</v>
      </c>
      <c r="C13" s="47" t="s">
        <v>127</v>
      </c>
      <c r="D13" s="69"/>
    </row>
    <row r="14" spans="2:4" ht="36">
      <c r="B14" s="45" t="s">
        <v>13</v>
      </c>
      <c r="C14" s="46" t="s">
        <v>246</v>
      </c>
      <c r="D14" s="69"/>
    </row>
    <row r="15" spans="2:4" ht="54">
      <c r="B15" s="43" t="s">
        <v>14</v>
      </c>
      <c r="C15" s="47" t="s">
        <v>261</v>
      </c>
      <c r="D15" s="70"/>
    </row>
    <row r="16" spans="2:4" ht="18">
      <c r="B16" s="49"/>
      <c r="C16" s="139" t="s">
        <v>76</v>
      </c>
    </row>
    <row r="17" spans="2:3" ht="54">
      <c r="B17" s="45" t="s">
        <v>15</v>
      </c>
      <c r="C17" s="57" t="s">
        <v>257</v>
      </c>
    </row>
    <row r="18" spans="2:3" ht="17">
      <c r="B18" s="45"/>
      <c r="C18" s="138" t="s">
        <v>92</v>
      </c>
    </row>
  </sheetData>
  <sheetProtection algorithmName="SHA-512" hashValue="mYshGWZqVIxEqf8vp+J9cwHCvMd00sl2wJgk6w8xQh8/duvuNz0zPwZIT3/AbKbKvpwQ+VIFuN4aDwUKBXypXQ==" saltValue="StMAPNNxvR5dXDMchLPxsg==" spinCount="100000" sheet="1" objects="1" scenarios="1"/>
  <mergeCells count="2">
    <mergeCell ref="B7:C7"/>
    <mergeCell ref="B8:C8"/>
  </mergeCells>
  <hyperlinks>
    <hyperlink ref="C3" location="'Certification Checklist'!A1" display="Return to Checklist" xr:uid="{00000000-0004-0000-0400-000000000000}"/>
    <hyperlink ref="C11" r:id="rId1" xr:uid="{00000000-0004-0000-0400-000001000000}"/>
    <hyperlink ref="C16" r:id="rId2" xr:uid="{00000000-0004-0000-0400-000002000000}"/>
    <hyperlink ref="C18" r:id="rId3" location="calculators" xr:uid="{00000000-0004-0000-0400-000003000000}"/>
    <hyperlink ref="C4" r:id="rId4" xr:uid="{00000000-0004-0000-0400-000004000000}"/>
  </hyperlinks>
  <pageMargins left="0.75" right="0.75" top="1" bottom="1" header="0.5" footer="0.5"/>
  <pageSetup orientation="portrait" horizontalDpi="4294967292" verticalDpi="4294967292"/>
  <drawing r:id="rId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43AAA-9F5F-6446-93A6-C56772CA8FB2}">
  <sheetPr>
    <tabColor rgb="FFEE8336"/>
  </sheetPr>
  <dimension ref="B3:D22"/>
  <sheetViews>
    <sheetView showGridLines="0" topLeftCell="A5" workbookViewId="0">
      <selection activeCell="D15" sqref="D15"/>
    </sheetView>
  </sheetViews>
  <sheetFormatPr baseColWidth="10" defaultColWidth="11" defaultRowHeight="16"/>
  <cols>
    <col min="1" max="1" width="9.6640625" customWidth="1"/>
    <col min="2" max="2" width="8.6640625" customWidth="1"/>
    <col min="3" max="3" width="121.1640625" customWidth="1"/>
    <col min="4" max="4" width="52.5" customWidth="1"/>
  </cols>
  <sheetData>
    <row r="3" spans="2:4" ht="19">
      <c r="C3" s="163" t="s">
        <v>222</v>
      </c>
    </row>
    <row r="4" spans="2:4">
      <c r="C4" s="164" t="s">
        <v>275</v>
      </c>
    </row>
    <row r="7" spans="2:4" ht="32" customHeight="1">
      <c r="B7" s="224" t="s">
        <v>265</v>
      </c>
      <c r="C7" s="224"/>
    </row>
    <row r="8" spans="2:4" ht="44" customHeight="1">
      <c r="B8" s="228" t="s">
        <v>221</v>
      </c>
      <c r="C8" s="228"/>
      <c r="D8" s="69"/>
    </row>
    <row r="9" spans="2:4" ht="17">
      <c r="B9" s="229" t="s">
        <v>74</v>
      </c>
      <c r="C9" s="230"/>
      <c r="D9" s="69"/>
    </row>
    <row r="10" spans="2:4" ht="49" customHeight="1">
      <c r="B10" s="53" t="s">
        <v>2</v>
      </c>
      <c r="C10" s="50" t="s">
        <v>300</v>
      </c>
      <c r="D10" s="69"/>
    </row>
    <row r="11" spans="2:4" ht="17">
      <c r="B11" s="53"/>
      <c r="C11" s="136" t="s">
        <v>298</v>
      </c>
      <c r="D11" s="69"/>
    </row>
    <row r="12" spans="2:4" ht="54">
      <c r="B12" s="51" t="s">
        <v>3</v>
      </c>
      <c r="C12" s="54" t="s">
        <v>315</v>
      </c>
      <c r="D12" s="69"/>
    </row>
    <row r="13" spans="2:4" ht="31" customHeight="1">
      <c r="B13" s="53" t="s">
        <v>4</v>
      </c>
      <c r="C13" s="56" t="s">
        <v>274</v>
      </c>
      <c r="D13" s="69"/>
    </row>
    <row r="14" spans="2:4" ht="17">
      <c r="B14" s="53"/>
      <c r="C14" s="136" t="s">
        <v>287</v>
      </c>
      <c r="D14" s="69"/>
    </row>
    <row r="15" spans="2:4" ht="36">
      <c r="B15" s="51" t="s">
        <v>5</v>
      </c>
      <c r="C15" s="52" t="s">
        <v>262</v>
      </c>
      <c r="D15" s="70"/>
    </row>
    <row r="16" spans="2:4" ht="18">
      <c r="B16" s="51"/>
      <c r="C16" s="143" t="s">
        <v>78</v>
      </c>
    </row>
    <row r="17" spans="2:3" ht="36">
      <c r="B17" s="53" t="s">
        <v>9</v>
      </c>
      <c r="C17" s="50" t="s">
        <v>91</v>
      </c>
    </row>
    <row r="18" spans="2:3" ht="18">
      <c r="B18" s="51" t="s">
        <v>10</v>
      </c>
      <c r="C18" s="52" t="s">
        <v>85</v>
      </c>
    </row>
    <row r="19" spans="2:3" ht="18">
      <c r="B19" s="53" t="s">
        <v>11</v>
      </c>
      <c r="C19" s="50" t="s">
        <v>83</v>
      </c>
    </row>
    <row r="20" spans="2:3" ht="36">
      <c r="B20" s="51" t="s">
        <v>6</v>
      </c>
      <c r="C20" s="52" t="s">
        <v>84</v>
      </c>
    </row>
    <row r="21" spans="2:3" ht="36">
      <c r="B21" s="53" t="s">
        <v>93</v>
      </c>
      <c r="C21" s="58" t="s">
        <v>306</v>
      </c>
    </row>
    <row r="22" spans="2:3">
      <c r="B22" s="176"/>
      <c r="C22" s="177" t="s">
        <v>307</v>
      </c>
    </row>
  </sheetData>
  <sheetProtection algorithmName="SHA-512" hashValue="g0W/F90jo9SKrsabpoHtu/5ryD+4L1lnMaRedIZypYi2jbdxP3uGfNmRZvthsTclNzqR5dPc2sYxkSLLobz+sg==" saltValue="ODk43VIqwx9WKx0dflZvAg==" spinCount="100000" sheet="1" objects="1" scenarios="1"/>
  <mergeCells count="3">
    <mergeCell ref="B7:C7"/>
    <mergeCell ref="B8:C8"/>
    <mergeCell ref="B9:C9"/>
  </mergeCells>
  <hyperlinks>
    <hyperlink ref="C3" location="'Certification Checklist'!A1" display="Return to Checklist" xr:uid="{3704691B-F31E-A84D-A4A8-05E54C362953}"/>
    <hyperlink ref="C4" r:id="rId1" xr:uid="{B69BCF90-2A09-8D42-9CEE-AD4A9521B52D}"/>
    <hyperlink ref="C11" r:id="rId2" xr:uid="{2FC4D31D-95CC-BA43-86FD-980BDBCC4647}"/>
    <hyperlink ref="C14" r:id="rId3" location="resources" xr:uid="{37A46C09-8845-674E-851E-5960BBAC643C}"/>
    <hyperlink ref="C16" r:id="rId4" xr:uid="{9D80E518-161A-B340-B584-DDD319CBE0DC}"/>
    <hyperlink ref="C22" r:id="rId5" xr:uid="{097C2545-113A-2449-A4FC-9970B7427BF4}"/>
  </hyperlinks>
  <pageMargins left="0.75" right="0.75" top="1" bottom="1" header="0.5" footer="0.5"/>
  <pageSetup orientation="portrait" horizontalDpi="4294967292" verticalDpi="4294967292"/>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14999847407452621"/>
  </sheetPr>
  <dimension ref="B3:F97"/>
  <sheetViews>
    <sheetView showGridLines="0" topLeftCell="A30" workbookViewId="0">
      <selection activeCell="C38" sqref="C38"/>
    </sheetView>
  </sheetViews>
  <sheetFormatPr baseColWidth="10" defaultColWidth="11" defaultRowHeight="16"/>
  <cols>
    <col min="1" max="1" width="9.6640625" customWidth="1"/>
    <col min="2" max="2" width="8.6640625" customWidth="1"/>
    <col min="3" max="3" width="121.1640625" customWidth="1"/>
    <col min="4" max="4" width="52.5" customWidth="1"/>
  </cols>
  <sheetData>
    <row r="3" spans="2:6">
      <c r="C3" s="164" t="s">
        <v>275</v>
      </c>
    </row>
    <row r="7" spans="2:6" ht="32" customHeight="1">
      <c r="B7" s="224" t="s">
        <v>265</v>
      </c>
      <c r="C7" s="224"/>
    </row>
    <row r="8" spans="2:6" ht="36" customHeight="1">
      <c r="B8" s="234" t="s">
        <v>196</v>
      </c>
      <c r="C8" s="234"/>
      <c r="D8" s="60"/>
      <c r="E8" s="60"/>
      <c r="F8" s="60"/>
    </row>
    <row r="9" spans="2:6" ht="24" customHeight="1">
      <c r="B9" s="223" t="s">
        <v>74</v>
      </c>
      <c r="C9" s="223"/>
      <c r="D9" s="60"/>
    </row>
    <row r="10" spans="2:6" ht="54">
      <c r="B10" s="43" t="s">
        <v>229</v>
      </c>
      <c r="C10" s="44" t="s">
        <v>313</v>
      </c>
      <c r="D10" s="115"/>
    </row>
    <row r="11" spans="2:6" ht="57" customHeight="1">
      <c r="B11" s="45" t="s">
        <v>230</v>
      </c>
      <c r="C11" s="46" t="s">
        <v>234</v>
      </c>
      <c r="D11" s="115"/>
    </row>
    <row r="12" spans="2:6" ht="62" customHeight="1">
      <c r="B12" s="43" t="s">
        <v>231</v>
      </c>
      <c r="C12" s="44" t="s">
        <v>277</v>
      </c>
      <c r="D12" s="115"/>
    </row>
    <row r="13" spans="2:6" ht="39" customHeight="1">
      <c r="B13" s="45" t="s">
        <v>232</v>
      </c>
      <c r="C13" s="46" t="s">
        <v>241</v>
      </c>
      <c r="D13" s="115"/>
    </row>
    <row r="14" spans="2:6" ht="54">
      <c r="B14" s="43" t="s">
        <v>40</v>
      </c>
      <c r="C14" s="44" t="s">
        <v>254</v>
      </c>
      <c r="D14" s="137"/>
    </row>
    <row r="15" spans="2:6" ht="18">
      <c r="B15" s="43"/>
      <c r="C15" s="139" t="s">
        <v>252</v>
      </c>
      <c r="D15" s="135"/>
    </row>
    <row r="16" spans="2:6" ht="36" customHeight="1">
      <c r="B16" s="45" t="s">
        <v>16</v>
      </c>
      <c r="C16" s="46" t="s">
        <v>233</v>
      </c>
      <c r="D16" s="115"/>
    </row>
    <row r="17" spans="2:6" ht="36">
      <c r="B17" s="43" t="s">
        <v>17</v>
      </c>
      <c r="C17" s="165" t="s">
        <v>280</v>
      </c>
      <c r="D17" s="134"/>
    </row>
    <row r="18" spans="2:6" ht="17">
      <c r="B18" s="43"/>
      <c r="C18" s="174" t="s">
        <v>288</v>
      </c>
      <c r="D18" s="134"/>
    </row>
    <row r="19" spans="2:6" ht="36">
      <c r="B19" s="45" t="s">
        <v>18</v>
      </c>
      <c r="C19" s="46" t="s">
        <v>242</v>
      </c>
      <c r="D19" s="115"/>
    </row>
    <row r="20" spans="2:6" ht="38" customHeight="1">
      <c r="B20" s="43" t="s">
        <v>19</v>
      </c>
      <c r="C20" s="44" t="s">
        <v>269</v>
      </c>
      <c r="D20" s="115"/>
    </row>
    <row r="21" spans="2:6" ht="34" customHeight="1">
      <c r="B21" s="45" t="s">
        <v>21</v>
      </c>
      <c r="C21" s="46" t="s">
        <v>270</v>
      </c>
      <c r="D21" s="115"/>
    </row>
    <row r="22" spans="2:6" ht="73" customHeight="1">
      <c r="B22" s="43" t="s">
        <v>22</v>
      </c>
      <c r="C22" s="44" t="s">
        <v>286</v>
      </c>
      <c r="D22" s="115"/>
    </row>
    <row r="23" spans="2:6" ht="57" customHeight="1">
      <c r="B23" s="45" t="s">
        <v>23</v>
      </c>
      <c r="C23" s="46" t="s">
        <v>122</v>
      </c>
      <c r="D23" s="67"/>
    </row>
    <row r="24" spans="2:6" ht="47" customHeight="1">
      <c r="B24" s="43" t="s">
        <v>24</v>
      </c>
      <c r="C24" s="44" t="s">
        <v>123</v>
      </c>
      <c r="D24" s="115"/>
    </row>
    <row r="25" spans="2:6" ht="57" customHeight="1">
      <c r="B25" s="67"/>
      <c r="C25" s="67"/>
      <c r="D25" s="68"/>
    </row>
    <row r="26" spans="2:6" ht="39" customHeight="1">
      <c r="B26" s="233" t="s">
        <v>101</v>
      </c>
      <c r="C26" s="233"/>
      <c r="D26" s="60"/>
      <c r="E26" s="60"/>
      <c r="F26" s="60"/>
    </row>
    <row r="27" spans="2:6" ht="17">
      <c r="B27" s="226" t="s">
        <v>74</v>
      </c>
      <c r="C27" s="226"/>
      <c r="D27" s="68"/>
    </row>
    <row r="28" spans="2:6" ht="54">
      <c r="B28" s="43" t="s">
        <v>25</v>
      </c>
      <c r="C28" s="56" t="s">
        <v>251</v>
      </c>
      <c r="D28" s="70"/>
    </row>
    <row r="29" spans="2:6" ht="17">
      <c r="B29" s="43"/>
      <c r="C29" s="175" t="s">
        <v>287</v>
      </c>
      <c r="D29" s="70"/>
    </row>
    <row r="30" spans="2:6" ht="36" customHeight="1">
      <c r="B30" s="45" t="s">
        <v>26</v>
      </c>
      <c r="C30" s="57" t="s">
        <v>243</v>
      </c>
      <c r="D30" s="68"/>
    </row>
    <row r="31" spans="2:6" ht="36">
      <c r="B31" s="43" t="s">
        <v>27</v>
      </c>
      <c r="C31" s="56" t="s">
        <v>253</v>
      </c>
      <c r="D31" s="70"/>
    </row>
    <row r="32" spans="2:6" ht="17">
      <c r="B32" s="43"/>
      <c r="C32" s="140" t="s">
        <v>75</v>
      </c>
      <c r="D32" s="68"/>
    </row>
    <row r="33" spans="2:4" ht="32" customHeight="1">
      <c r="B33" s="45" t="s">
        <v>28</v>
      </c>
      <c r="C33" s="57" t="s">
        <v>260</v>
      </c>
      <c r="D33" s="70"/>
    </row>
    <row r="34" spans="2:4" ht="17">
      <c r="B34" s="45"/>
      <c r="C34" s="141" t="s">
        <v>89</v>
      </c>
      <c r="D34" s="68"/>
    </row>
    <row r="35" spans="2:4" ht="54">
      <c r="B35" s="43" t="s">
        <v>29</v>
      </c>
      <c r="C35" s="56" t="s">
        <v>271</v>
      </c>
      <c r="D35" s="68"/>
    </row>
    <row r="36" spans="2:4" ht="18">
      <c r="B36" s="43"/>
      <c r="C36" s="139" t="s">
        <v>245</v>
      </c>
      <c r="D36" s="68"/>
    </row>
    <row r="37" spans="2:4" ht="51" customHeight="1">
      <c r="B37" s="45" t="s">
        <v>30</v>
      </c>
      <c r="C37" s="57" t="s">
        <v>272</v>
      </c>
      <c r="D37" s="68"/>
    </row>
    <row r="38" spans="2:4" ht="69" customHeight="1">
      <c r="B38" s="43" t="s">
        <v>31</v>
      </c>
      <c r="C38" s="56" t="s">
        <v>124</v>
      </c>
      <c r="D38" s="68"/>
    </row>
    <row r="39" spans="2:4" ht="54">
      <c r="B39" s="45" t="s">
        <v>32</v>
      </c>
      <c r="C39" s="148" t="s">
        <v>297</v>
      </c>
      <c r="D39" s="68"/>
    </row>
    <row r="40" spans="2:4" ht="18">
      <c r="B40" s="45"/>
      <c r="C40" s="236" t="s">
        <v>319</v>
      </c>
    </row>
    <row r="41" spans="2:4" ht="54">
      <c r="B41" s="43" t="s">
        <v>33</v>
      </c>
      <c r="C41" s="149" t="s">
        <v>296</v>
      </c>
      <c r="D41" s="68"/>
    </row>
    <row r="42" spans="2:4" ht="29" customHeight="1">
      <c r="B42" s="45" t="s">
        <v>35</v>
      </c>
      <c r="C42" s="48" t="s">
        <v>86</v>
      </c>
      <c r="D42" s="68"/>
    </row>
    <row r="43" spans="2:4" ht="42" customHeight="1">
      <c r="B43" s="43" t="s">
        <v>36</v>
      </c>
      <c r="C43" s="56" t="s">
        <v>125</v>
      </c>
      <c r="D43" s="68"/>
    </row>
    <row r="44" spans="2:4" ht="61" customHeight="1">
      <c r="B44" s="68"/>
      <c r="C44" s="68"/>
      <c r="D44" s="68"/>
    </row>
    <row r="45" spans="2:4" ht="44" customHeight="1">
      <c r="B45" s="232" t="s">
        <v>142</v>
      </c>
      <c r="C45" s="232"/>
      <c r="D45" s="69"/>
    </row>
    <row r="46" spans="2:4" ht="17">
      <c r="B46" s="62" t="s">
        <v>74</v>
      </c>
      <c r="C46" s="142"/>
      <c r="D46" s="69"/>
    </row>
    <row r="47" spans="2:4" ht="49" customHeight="1">
      <c r="B47" s="49" t="s">
        <v>7</v>
      </c>
      <c r="C47" s="50" t="s">
        <v>255</v>
      </c>
      <c r="D47" s="69"/>
    </row>
    <row r="48" spans="2:4" ht="18">
      <c r="B48" s="49"/>
      <c r="C48" s="139" t="s">
        <v>126</v>
      </c>
      <c r="D48" s="69"/>
    </row>
    <row r="49" spans="2:4" ht="44" customHeight="1">
      <c r="B49" s="45" t="s">
        <v>8</v>
      </c>
      <c r="C49" s="46" t="s">
        <v>273</v>
      </c>
      <c r="D49" s="69"/>
    </row>
    <row r="50" spans="2:4" ht="36">
      <c r="B50" s="43" t="s">
        <v>12</v>
      </c>
      <c r="C50" s="47" t="s">
        <v>127</v>
      </c>
      <c r="D50" s="69"/>
    </row>
    <row r="51" spans="2:4" ht="31" customHeight="1">
      <c r="B51" s="45" t="s">
        <v>13</v>
      </c>
      <c r="C51" s="46" t="s">
        <v>246</v>
      </c>
      <c r="D51" s="69"/>
    </row>
    <row r="52" spans="2:4" ht="54">
      <c r="B52" s="43" t="s">
        <v>14</v>
      </c>
      <c r="C52" s="47" t="s">
        <v>256</v>
      </c>
      <c r="D52" s="69"/>
    </row>
    <row r="53" spans="2:4" ht="18">
      <c r="B53" s="49"/>
      <c r="C53" s="139" t="s">
        <v>76</v>
      </c>
      <c r="D53" s="69"/>
    </row>
    <row r="54" spans="2:4" ht="54">
      <c r="B54" s="45" t="s">
        <v>15</v>
      </c>
      <c r="C54" s="57" t="s">
        <v>257</v>
      </c>
      <c r="D54" s="70"/>
    </row>
    <row r="55" spans="2:4" ht="17">
      <c r="B55" s="45"/>
      <c r="C55" s="141" t="s">
        <v>92</v>
      </c>
      <c r="D55" s="70"/>
    </row>
    <row r="56" spans="2:4" ht="52" customHeight="1">
      <c r="B56" s="68"/>
      <c r="C56" s="68"/>
      <c r="D56" s="68"/>
    </row>
    <row r="57" spans="2:4" ht="39" customHeight="1">
      <c r="B57" s="231" t="s">
        <v>221</v>
      </c>
      <c r="C57" s="231"/>
      <c r="D57" s="69"/>
    </row>
    <row r="58" spans="2:4" ht="23" customHeight="1">
      <c r="B58" s="229" t="s">
        <v>74</v>
      </c>
      <c r="C58" s="230"/>
      <c r="D58" s="69"/>
    </row>
    <row r="59" spans="2:4" ht="72">
      <c r="B59" s="53" t="s">
        <v>2</v>
      </c>
      <c r="C59" s="50" t="s">
        <v>258</v>
      </c>
      <c r="D59" s="69"/>
    </row>
    <row r="60" spans="2:4" ht="18">
      <c r="B60" s="53"/>
      <c r="C60" s="139" t="s">
        <v>77</v>
      </c>
      <c r="D60" s="69"/>
    </row>
    <row r="61" spans="2:4" ht="70" customHeight="1">
      <c r="B61" s="51" t="s">
        <v>3</v>
      </c>
      <c r="C61" s="54" t="s">
        <v>184</v>
      </c>
      <c r="D61" s="69"/>
    </row>
    <row r="62" spans="2:4" ht="52" customHeight="1">
      <c r="B62" s="53" t="s">
        <v>4</v>
      </c>
      <c r="C62" s="56" t="s">
        <v>274</v>
      </c>
      <c r="D62" s="131"/>
    </row>
    <row r="63" spans="2:4" ht="17">
      <c r="B63" s="53"/>
      <c r="C63" s="136" t="s">
        <v>287</v>
      </c>
      <c r="D63" s="131"/>
    </row>
    <row r="64" spans="2:4" ht="36">
      <c r="B64" s="51" t="s">
        <v>5</v>
      </c>
      <c r="C64" s="52" t="s">
        <v>259</v>
      </c>
      <c r="D64" s="69"/>
    </row>
    <row r="65" spans="2:4" ht="18">
      <c r="B65" s="51"/>
      <c r="C65" s="143" t="s">
        <v>78</v>
      </c>
      <c r="D65" s="69"/>
    </row>
    <row r="66" spans="2:4" ht="45" customHeight="1">
      <c r="B66" s="53" t="s">
        <v>9</v>
      </c>
      <c r="C66" s="50" t="s">
        <v>91</v>
      </c>
      <c r="D66" s="69"/>
    </row>
    <row r="67" spans="2:4" ht="36" customHeight="1">
      <c r="B67" s="51" t="s">
        <v>10</v>
      </c>
      <c r="C67" s="52" t="s">
        <v>85</v>
      </c>
      <c r="D67" s="69"/>
    </row>
    <row r="68" spans="2:4" ht="32" customHeight="1">
      <c r="B68" s="53" t="s">
        <v>11</v>
      </c>
      <c r="C68" s="50" t="s">
        <v>83</v>
      </c>
      <c r="D68" s="69"/>
    </row>
    <row r="69" spans="2:4" ht="46" customHeight="1">
      <c r="B69" s="51" t="s">
        <v>6</v>
      </c>
      <c r="C69" s="52" t="s">
        <v>84</v>
      </c>
      <c r="D69" s="69"/>
    </row>
    <row r="70" spans="2:4" ht="43" customHeight="1">
      <c r="B70" s="53" t="s">
        <v>93</v>
      </c>
      <c r="C70" s="58" t="s">
        <v>306</v>
      </c>
      <c r="D70" s="69"/>
    </row>
    <row r="71" spans="2:4" ht="17">
      <c r="B71" s="176"/>
      <c r="C71" s="177" t="s">
        <v>307</v>
      </c>
      <c r="D71" s="68"/>
    </row>
    <row r="72" spans="2:4" ht="17">
      <c r="C72" s="68"/>
      <c r="D72" s="68"/>
    </row>
    <row r="73" spans="2:4" ht="17">
      <c r="C73" s="68"/>
      <c r="D73" s="68"/>
    </row>
    <row r="74" spans="2:4" ht="17">
      <c r="C74" s="68"/>
      <c r="D74" s="68"/>
    </row>
    <row r="75" spans="2:4" ht="17">
      <c r="C75" s="68"/>
      <c r="D75" s="68"/>
    </row>
    <row r="76" spans="2:4" ht="17">
      <c r="C76" s="68"/>
      <c r="D76" s="68"/>
    </row>
    <row r="77" spans="2:4" ht="17">
      <c r="C77" s="68"/>
      <c r="D77" s="68"/>
    </row>
    <row r="78" spans="2:4" ht="17">
      <c r="C78" s="68"/>
      <c r="D78" s="68"/>
    </row>
    <row r="79" spans="2:4" ht="17">
      <c r="C79" s="68"/>
      <c r="D79" s="68"/>
    </row>
    <row r="80" spans="2:4" ht="17">
      <c r="C80" s="68"/>
      <c r="D80" s="68"/>
    </row>
    <row r="81" spans="3:4" ht="17">
      <c r="C81" s="68"/>
      <c r="D81" s="68"/>
    </row>
    <row r="82" spans="3:4" ht="17">
      <c r="C82" s="68"/>
      <c r="D82" s="68"/>
    </row>
    <row r="83" spans="3:4" ht="17">
      <c r="C83" s="68"/>
      <c r="D83" s="68"/>
    </row>
    <row r="84" spans="3:4" ht="17">
      <c r="C84" s="68"/>
      <c r="D84" s="68"/>
    </row>
    <row r="85" spans="3:4" ht="17">
      <c r="C85" s="68"/>
      <c r="D85" s="68"/>
    </row>
    <row r="86" spans="3:4" ht="17">
      <c r="C86" s="68"/>
      <c r="D86" s="68"/>
    </row>
    <row r="87" spans="3:4" ht="17">
      <c r="C87" s="68"/>
      <c r="D87" s="68"/>
    </row>
    <row r="88" spans="3:4" ht="17">
      <c r="C88" s="68"/>
      <c r="D88" s="68"/>
    </row>
    <row r="89" spans="3:4" ht="17">
      <c r="C89" s="68"/>
      <c r="D89" s="68"/>
    </row>
    <row r="90" spans="3:4" ht="17">
      <c r="C90" s="68"/>
      <c r="D90" s="68"/>
    </row>
    <row r="91" spans="3:4" ht="17">
      <c r="C91" s="68"/>
      <c r="D91" s="68"/>
    </row>
    <row r="92" spans="3:4" ht="17">
      <c r="C92" s="68"/>
      <c r="D92" s="68"/>
    </row>
    <row r="93" spans="3:4" ht="17">
      <c r="C93" s="68"/>
      <c r="D93" s="68"/>
    </row>
    <row r="94" spans="3:4" ht="17">
      <c r="C94" s="68"/>
      <c r="D94" s="68"/>
    </row>
    <row r="95" spans="3:4" ht="17">
      <c r="C95" s="68"/>
      <c r="D95" s="68"/>
    </row>
    <row r="96" spans="3:4" ht="17">
      <c r="C96" s="68"/>
      <c r="D96" s="68"/>
    </row>
    <row r="97" spans="3:4" ht="17">
      <c r="C97" s="68"/>
      <c r="D97" s="68"/>
    </row>
  </sheetData>
  <sheetProtection algorithmName="SHA-512" hashValue="7al2EW9wZu44drFzAzgDq9uL1O8k/hA3GfLwnzKUv0aIevc0CKKLagurk/iED6Jx8yM5BZ+4ODx/YPa1Nm9bFQ==" saltValue="HZLg+N/SMf7rqkc671yp8A==" spinCount="100000" sheet="1" objects="1" scenarios="1"/>
  <mergeCells count="8">
    <mergeCell ref="B57:C57"/>
    <mergeCell ref="B58:C58"/>
    <mergeCell ref="B45:C45"/>
    <mergeCell ref="B7:C7"/>
    <mergeCell ref="B26:C26"/>
    <mergeCell ref="B8:C8"/>
    <mergeCell ref="B9:C9"/>
    <mergeCell ref="B27:C27"/>
  </mergeCells>
  <hyperlinks>
    <hyperlink ref="C29" r:id="rId1" location="resources" xr:uid="{00000000-0004-0000-0600-000000000000}"/>
    <hyperlink ref="C15" r:id="rId2" xr:uid="{00000000-0004-0000-0600-000001000000}"/>
    <hyperlink ref="C18" r:id="rId3" xr:uid="{00000000-0004-0000-0600-000002000000}"/>
    <hyperlink ref="C32" r:id="rId4" xr:uid="{00000000-0004-0000-0600-000003000000}"/>
    <hyperlink ref="C34" r:id="rId5" xr:uid="{00000000-0004-0000-0600-000004000000}"/>
    <hyperlink ref="C36" r:id="rId6" xr:uid="{00000000-0004-0000-0600-000005000000}"/>
    <hyperlink ref="C48" r:id="rId7" xr:uid="{00000000-0004-0000-0600-000006000000}"/>
    <hyperlink ref="C53" r:id="rId8" xr:uid="{00000000-0004-0000-0600-000007000000}"/>
    <hyperlink ref="C55" r:id="rId9" location="calculators" xr:uid="{00000000-0004-0000-0600-000008000000}"/>
    <hyperlink ref="C60" r:id="rId10" xr:uid="{00000000-0004-0000-0600-000009000000}"/>
    <hyperlink ref="C63" r:id="rId11" location="resources" xr:uid="{00000000-0004-0000-0600-00000A000000}"/>
    <hyperlink ref="C65" r:id="rId12" xr:uid="{00000000-0004-0000-0600-00000B000000}"/>
    <hyperlink ref="C3" r:id="rId13" xr:uid="{00000000-0004-0000-0600-00000C000000}"/>
    <hyperlink ref="C71" r:id="rId14" xr:uid="{DDEB6AC1-0DBD-A841-91A8-A9000D97F70E}"/>
    <hyperlink ref="C40" r:id="rId15" xr:uid="{4CB1FC80-3948-0C47-9C40-7480E639BFBE}"/>
  </hyperlinks>
  <pageMargins left="0.75" right="0.75" top="1" bottom="1" header="0.5" footer="0.5"/>
  <pageSetup orientation="portrait" horizontalDpi="4294967292" verticalDpi="4294967292"/>
  <drawing r:id="rId16"/>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45"/>
  <sheetViews>
    <sheetView topLeftCell="A26" workbookViewId="0">
      <selection activeCell="C39" sqref="C39"/>
    </sheetView>
  </sheetViews>
  <sheetFormatPr baseColWidth="10" defaultColWidth="11" defaultRowHeight="16"/>
  <cols>
    <col min="2" max="2" width="36.33203125" customWidth="1"/>
    <col min="3" max="3" width="22.6640625" bestFit="1" customWidth="1"/>
    <col min="4" max="4" width="19" bestFit="1" customWidth="1"/>
    <col min="5" max="5" width="17.1640625" bestFit="1" customWidth="1"/>
    <col min="6" max="6" width="13.6640625" bestFit="1" customWidth="1"/>
    <col min="7" max="7" width="15.83203125" bestFit="1" customWidth="1"/>
    <col min="8" max="8" width="14.6640625" bestFit="1" customWidth="1"/>
    <col min="9" max="10" width="16.6640625" bestFit="1" customWidth="1"/>
    <col min="11" max="11" width="14.1640625" bestFit="1" customWidth="1"/>
    <col min="12" max="12" width="17.83203125" bestFit="1" customWidth="1"/>
    <col min="13" max="13" width="14.33203125" bestFit="1" customWidth="1"/>
    <col min="14" max="14" width="13.33203125" bestFit="1" customWidth="1"/>
    <col min="15" max="15" width="13" customWidth="1"/>
    <col min="16" max="16" width="13.5" customWidth="1"/>
  </cols>
  <sheetData>
    <row r="2" spans="1:17" ht="30">
      <c r="B2" s="235" t="s">
        <v>146</v>
      </c>
      <c r="C2" s="235"/>
      <c r="D2" s="235"/>
      <c r="E2" s="235"/>
      <c r="F2" s="235"/>
    </row>
    <row r="3" spans="1:17" ht="17">
      <c r="B3" s="4" t="s">
        <v>41</v>
      </c>
    </row>
    <row r="4" spans="1:17" ht="17">
      <c r="B4" s="4" t="s">
        <v>42</v>
      </c>
    </row>
    <row r="5" spans="1:17" ht="17">
      <c r="B5" s="4" t="s">
        <v>43</v>
      </c>
    </row>
    <row r="6" spans="1:17" ht="15" customHeight="1">
      <c r="B6" s="4"/>
    </row>
    <row r="7" spans="1:17" ht="17">
      <c r="B7" s="4"/>
    </row>
    <row r="8" spans="1:17" ht="17">
      <c r="B8" s="4"/>
    </row>
    <row r="9" spans="1:17" ht="30">
      <c r="B9" s="235" t="s">
        <v>145</v>
      </c>
      <c r="C9" s="235"/>
      <c r="D9" s="235"/>
      <c r="E9" s="235"/>
      <c r="F9" s="235"/>
    </row>
    <row r="10" spans="1:17" ht="32">
      <c r="B10" s="3" t="s">
        <v>147</v>
      </c>
      <c r="C10" s="3" t="s">
        <v>148</v>
      </c>
      <c r="D10" s="3" t="s">
        <v>149</v>
      </c>
      <c r="E10" s="3" t="s">
        <v>150</v>
      </c>
      <c r="F10" s="3" t="s">
        <v>151</v>
      </c>
      <c r="G10" s="3" t="s">
        <v>152</v>
      </c>
      <c r="H10" s="3" t="s">
        <v>153</v>
      </c>
      <c r="I10" s="3" t="s">
        <v>159</v>
      </c>
      <c r="J10" s="3" t="s">
        <v>154</v>
      </c>
      <c r="K10" s="3" t="s">
        <v>155</v>
      </c>
      <c r="L10" s="3" t="s">
        <v>156</v>
      </c>
      <c r="M10" s="3" t="s">
        <v>160</v>
      </c>
      <c r="N10" s="3" t="s">
        <v>161</v>
      </c>
      <c r="Q10" s="3"/>
    </row>
    <row r="11" spans="1:17" ht="17">
      <c r="A11" s="2"/>
      <c r="B11" t="s">
        <v>47</v>
      </c>
      <c r="C11" t="s">
        <v>47</v>
      </c>
      <c r="D11" t="s">
        <v>47</v>
      </c>
      <c r="E11" t="s">
        <v>47</v>
      </c>
      <c r="F11" t="s">
        <v>47</v>
      </c>
      <c r="G11" t="s">
        <v>47</v>
      </c>
      <c r="H11" t="s">
        <v>47</v>
      </c>
      <c r="I11" t="s">
        <v>47</v>
      </c>
      <c r="J11" t="s">
        <v>47</v>
      </c>
      <c r="K11" t="s">
        <v>47</v>
      </c>
      <c r="L11" t="s">
        <v>47</v>
      </c>
      <c r="M11" t="s">
        <v>47</v>
      </c>
      <c r="N11" t="s">
        <v>47</v>
      </c>
    </row>
    <row r="12" spans="1:17" ht="17">
      <c r="B12" s="2" t="s">
        <v>44</v>
      </c>
      <c r="C12" s="2" t="s">
        <v>44</v>
      </c>
      <c r="D12" s="2" t="s">
        <v>44</v>
      </c>
      <c r="E12" s="2" t="s">
        <v>44</v>
      </c>
      <c r="F12" s="2" t="s">
        <v>202</v>
      </c>
      <c r="G12" s="2" t="s">
        <v>202</v>
      </c>
      <c r="H12" s="2" t="s">
        <v>157</v>
      </c>
      <c r="I12" s="64" t="s">
        <v>248</v>
      </c>
      <c r="J12" s="2" t="s">
        <v>44</v>
      </c>
      <c r="K12" s="2" t="s">
        <v>157</v>
      </c>
      <c r="L12" s="64" t="s">
        <v>210</v>
      </c>
      <c r="M12" s="2" t="s">
        <v>44</v>
      </c>
      <c r="N12" s="2" t="s">
        <v>44</v>
      </c>
    </row>
    <row r="13" spans="1:17" ht="17">
      <c r="B13" s="2" t="s">
        <v>45</v>
      </c>
      <c r="C13" s="2" t="s">
        <v>45</v>
      </c>
      <c r="D13" s="2" t="s">
        <v>45</v>
      </c>
      <c r="E13" s="2" t="s">
        <v>45</v>
      </c>
      <c r="F13" s="2" t="s">
        <v>95</v>
      </c>
      <c r="G13" s="2" t="s">
        <v>95</v>
      </c>
      <c r="H13" s="2" t="s">
        <v>158</v>
      </c>
      <c r="I13" s="133" t="s">
        <v>249</v>
      </c>
      <c r="J13" s="2" t="s">
        <v>45</v>
      </c>
      <c r="K13" s="2" t="s">
        <v>45</v>
      </c>
      <c r="L13" s="2" t="s">
        <v>205</v>
      </c>
      <c r="M13" s="2" t="s">
        <v>158</v>
      </c>
      <c r="N13" s="2" t="s">
        <v>158</v>
      </c>
    </row>
    <row r="14" spans="1:17" ht="17">
      <c r="B14" s="2" t="s">
        <v>39</v>
      </c>
      <c r="C14" s="2" t="s">
        <v>39</v>
      </c>
      <c r="D14" s="2" t="s">
        <v>39</v>
      </c>
      <c r="E14" s="2" t="s">
        <v>39</v>
      </c>
      <c r="F14" s="2" t="s">
        <v>203</v>
      </c>
      <c r="G14" s="2" t="s">
        <v>203</v>
      </c>
      <c r="H14" s="2" t="s">
        <v>39</v>
      </c>
      <c r="I14" s="2" t="s">
        <v>250</v>
      </c>
      <c r="J14" s="2" t="s">
        <v>39</v>
      </c>
      <c r="K14" s="2" t="s">
        <v>39</v>
      </c>
      <c r="L14" s="2" t="s">
        <v>204</v>
      </c>
      <c r="M14" s="2" t="s">
        <v>39</v>
      </c>
      <c r="N14" s="2" t="s">
        <v>39</v>
      </c>
    </row>
    <row r="15" spans="1:17" ht="17">
      <c r="B15" s="2"/>
      <c r="C15" s="2"/>
      <c r="D15" s="2"/>
      <c r="E15" s="2"/>
      <c r="F15" s="2" t="s">
        <v>39</v>
      </c>
      <c r="G15" s="2" t="s">
        <v>39</v>
      </c>
      <c r="I15" s="2" t="s">
        <v>39</v>
      </c>
      <c r="L15" s="2" t="s">
        <v>39</v>
      </c>
    </row>
    <row r="16" spans="1:17" ht="17">
      <c r="B16" s="2"/>
      <c r="C16" s="2"/>
      <c r="D16" s="2"/>
      <c r="E16" s="2"/>
      <c r="F16" s="2"/>
      <c r="N16" s="2"/>
    </row>
    <row r="17" spans="2:14" ht="17">
      <c r="B17" s="2"/>
      <c r="C17" s="2"/>
      <c r="D17" s="2"/>
      <c r="E17" s="2"/>
      <c r="F17" s="2"/>
      <c r="N17" s="2"/>
    </row>
    <row r="18" spans="2:14" ht="17">
      <c r="B18" s="2"/>
      <c r="C18" s="2"/>
      <c r="D18" s="2"/>
      <c r="E18" s="2"/>
      <c r="F18" s="2"/>
      <c r="N18" s="2"/>
    </row>
    <row r="19" spans="2:14" ht="30">
      <c r="B19" s="235" t="s">
        <v>162</v>
      </c>
      <c r="C19" s="235"/>
      <c r="D19" s="235"/>
      <c r="E19" s="235"/>
      <c r="F19" s="235"/>
    </row>
    <row r="20" spans="2:14">
      <c r="B20" s="1" t="s">
        <v>163</v>
      </c>
      <c r="C20" s="1" t="s">
        <v>164</v>
      </c>
      <c r="D20" s="1" t="s">
        <v>165</v>
      </c>
      <c r="E20" s="1" t="s">
        <v>166</v>
      </c>
      <c r="F20" s="1" t="s">
        <v>167</v>
      </c>
      <c r="G20" s="1" t="s">
        <v>168</v>
      </c>
      <c r="H20" s="1" t="s">
        <v>169</v>
      </c>
      <c r="I20" s="1" t="s">
        <v>171</v>
      </c>
      <c r="J20" s="1" t="s">
        <v>172</v>
      </c>
      <c r="K20" s="1" t="s">
        <v>173</v>
      </c>
      <c r="L20" s="1" t="s">
        <v>192</v>
      </c>
      <c r="M20" s="1"/>
      <c r="N20" s="1"/>
    </row>
    <row r="21" spans="2:14">
      <c r="B21" t="s">
        <v>47</v>
      </c>
      <c r="C21" t="s">
        <v>47</v>
      </c>
      <c r="D21" t="s">
        <v>47</v>
      </c>
      <c r="E21" t="s">
        <v>47</v>
      </c>
      <c r="F21" t="s">
        <v>47</v>
      </c>
      <c r="G21" t="s">
        <v>47</v>
      </c>
      <c r="H21" t="s">
        <v>47</v>
      </c>
      <c r="I21" t="s">
        <v>47</v>
      </c>
      <c r="J21" t="s">
        <v>47</v>
      </c>
      <c r="K21" t="s">
        <v>47</v>
      </c>
      <c r="L21" t="s">
        <v>47</v>
      </c>
    </row>
    <row r="22" spans="2:14" ht="17">
      <c r="B22" s="2" t="s">
        <v>44</v>
      </c>
      <c r="C22" s="2" t="s">
        <v>206</v>
      </c>
      <c r="D22" s="2" t="s">
        <v>206</v>
      </c>
      <c r="E22" s="2" t="s">
        <v>98</v>
      </c>
      <c r="F22" s="2" t="s">
        <v>202</v>
      </c>
      <c r="G22" s="2" t="s">
        <v>209</v>
      </c>
      <c r="H22" s="2" t="s">
        <v>202</v>
      </c>
      <c r="I22" s="2" t="s">
        <v>46</v>
      </c>
      <c r="J22" s="2" t="s">
        <v>46</v>
      </c>
      <c r="K22" s="2" t="s">
        <v>157</v>
      </c>
      <c r="L22" s="2" t="s">
        <v>157</v>
      </c>
      <c r="M22" s="2"/>
      <c r="N22" s="2"/>
    </row>
    <row r="23" spans="2:14" ht="17">
      <c r="B23" s="2" t="s">
        <v>45</v>
      </c>
      <c r="C23" s="2" t="s">
        <v>95</v>
      </c>
      <c r="D23" s="2" t="s">
        <v>95</v>
      </c>
      <c r="E23" s="2" t="s">
        <v>99</v>
      </c>
      <c r="F23" s="64" t="s">
        <v>208</v>
      </c>
      <c r="G23" s="2" t="s">
        <v>202</v>
      </c>
      <c r="H23" s="2" t="s">
        <v>95</v>
      </c>
      <c r="I23" s="2" t="s">
        <v>291</v>
      </c>
      <c r="J23" s="2" t="s">
        <v>291</v>
      </c>
      <c r="K23" s="2" t="s">
        <v>158</v>
      </c>
      <c r="L23" s="2" t="s">
        <v>45</v>
      </c>
      <c r="M23" s="2"/>
      <c r="N23" s="2"/>
    </row>
    <row r="24" spans="2:14" ht="17">
      <c r="B24" s="2" t="s">
        <v>39</v>
      </c>
      <c r="C24" s="2" t="s">
        <v>203</v>
      </c>
      <c r="D24" s="2" t="s">
        <v>203</v>
      </c>
      <c r="E24" s="2" t="s">
        <v>203</v>
      </c>
      <c r="F24" s="2" t="s">
        <v>207</v>
      </c>
      <c r="G24" s="2" t="s">
        <v>39</v>
      </c>
      <c r="H24" s="2" t="s">
        <v>170</v>
      </c>
      <c r="I24" s="2" t="s">
        <v>284</v>
      </c>
      <c r="J24" s="2" t="s">
        <v>284</v>
      </c>
      <c r="K24" s="2" t="s">
        <v>39</v>
      </c>
      <c r="L24" s="2" t="s">
        <v>39</v>
      </c>
      <c r="M24" s="2"/>
      <c r="N24" s="2"/>
    </row>
    <row r="25" spans="2:14" ht="17">
      <c r="B25" s="2"/>
      <c r="C25" s="2" t="s">
        <v>39</v>
      </c>
      <c r="D25" s="2" t="s">
        <v>39</v>
      </c>
      <c r="E25" s="2" t="s">
        <v>39</v>
      </c>
      <c r="F25" s="2" t="s">
        <v>39</v>
      </c>
      <c r="H25" s="2" t="s">
        <v>39</v>
      </c>
      <c r="I25" s="2" t="s">
        <v>39</v>
      </c>
      <c r="J25" s="2" t="s">
        <v>39</v>
      </c>
    </row>
    <row r="26" spans="2:14" ht="17">
      <c r="B26" s="2"/>
      <c r="C26" s="2"/>
      <c r="D26" s="2"/>
      <c r="E26" s="2"/>
      <c r="F26" s="2"/>
    </row>
    <row r="27" spans="2:14" ht="17">
      <c r="B27" s="2"/>
      <c r="E27" s="2"/>
    </row>
    <row r="28" spans="2:14" ht="17">
      <c r="B28" s="2"/>
      <c r="C28" s="2"/>
    </row>
    <row r="29" spans="2:14" ht="17">
      <c r="B29" s="2"/>
      <c r="C29" s="2"/>
      <c r="D29" s="2"/>
      <c r="E29" s="2"/>
      <c r="F29" s="2"/>
    </row>
    <row r="30" spans="2:14" ht="30">
      <c r="B30" s="235" t="s">
        <v>174</v>
      </c>
      <c r="C30" s="235"/>
      <c r="D30" s="235"/>
      <c r="E30" s="235"/>
      <c r="F30" s="235"/>
    </row>
    <row r="31" spans="2:14" ht="28">
      <c r="B31" s="1" t="s">
        <v>175</v>
      </c>
      <c r="C31" s="1" t="s">
        <v>193</v>
      </c>
      <c r="D31" s="1" t="s">
        <v>177</v>
      </c>
      <c r="E31" s="1" t="s">
        <v>179</v>
      </c>
      <c r="F31" s="1" t="s">
        <v>181</v>
      </c>
      <c r="G31" s="1" t="s">
        <v>194</v>
      </c>
      <c r="H31" s="1"/>
      <c r="I31" s="1"/>
    </row>
    <row r="32" spans="2:14" ht="17">
      <c r="B32" t="s">
        <v>47</v>
      </c>
      <c r="C32" t="s">
        <v>47</v>
      </c>
      <c r="D32" t="s">
        <v>47</v>
      </c>
      <c r="E32" t="s">
        <v>47</v>
      </c>
      <c r="F32" t="s">
        <v>47</v>
      </c>
      <c r="G32" t="s">
        <v>47</v>
      </c>
      <c r="H32" s="2"/>
      <c r="I32" s="2"/>
    </row>
    <row r="33" spans="2:10" ht="17">
      <c r="B33" s="2" t="s">
        <v>44</v>
      </c>
      <c r="C33" s="2" t="s">
        <v>44</v>
      </c>
      <c r="D33" s="2" t="s">
        <v>44</v>
      </c>
      <c r="E33" s="2" t="s">
        <v>44</v>
      </c>
      <c r="F33" s="2" t="s">
        <v>44</v>
      </c>
      <c r="G33" s="2" t="s">
        <v>44</v>
      </c>
      <c r="H33" s="2"/>
      <c r="I33" s="2"/>
    </row>
    <row r="34" spans="2:10" ht="17">
      <c r="B34" s="2" t="s">
        <v>45</v>
      </c>
      <c r="C34" s="2" t="s">
        <v>45</v>
      </c>
      <c r="D34" s="2" t="s">
        <v>45</v>
      </c>
      <c r="E34" s="2" t="s">
        <v>45</v>
      </c>
      <c r="F34" s="2" t="s">
        <v>45</v>
      </c>
      <c r="G34" s="2" t="s">
        <v>45</v>
      </c>
      <c r="H34" s="2"/>
      <c r="I34" s="2"/>
    </row>
    <row r="35" spans="2:10" ht="17">
      <c r="B35" s="2" t="s">
        <v>39</v>
      </c>
      <c r="C35" s="2" t="s">
        <v>39</v>
      </c>
      <c r="D35" s="2" t="s">
        <v>39</v>
      </c>
      <c r="E35" s="2" t="s">
        <v>39</v>
      </c>
      <c r="F35" s="2" t="s">
        <v>39</v>
      </c>
      <c r="G35" s="2" t="s">
        <v>39</v>
      </c>
    </row>
    <row r="36" spans="2:10" ht="17">
      <c r="B36" s="2"/>
      <c r="C36" s="2"/>
      <c r="D36" s="2"/>
      <c r="E36" s="2"/>
      <c r="F36" s="2"/>
    </row>
    <row r="37" spans="2:10" ht="30">
      <c r="B37" s="235" t="s">
        <v>0</v>
      </c>
      <c r="C37" s="235"/>
      <c r="D37" s="235"/>
      <c r="E37" s="235"/>
      <c r="F37" s="235"/>
    </row>
    <row r="38" spans="2:10" ht="28">
      <c r="B38" s="1" t="s">
        <v>183</v>
      </c>
      <c r="C38" s="1" t="s">
        <v>305</v>
      </c>
      <c r="D38" s="1" t="s">
        <v>185</v>
      </c>
      <c r="E38" s="1" t="s">
        <v>186</v>
      </c>
      <c r="F38" s="1" t="s">
        <v>187</v>
      </c>
      <c r="G38" s="1" t="s">
        <v>188</v>
      </c>
      <c r="H38" s="1" t="s">
        <v>189</v>
      </c>
      <c r="I38" s="1" t="s">
        <v>190</v>
      </c>
      <c r="J38" s="1" t="s">
        <v>191</v>
      </c>
    </row>
    <row r="39" spans="2:10" s="2" customFormat="1" ht="17">
      <c r="B39" t="s">
        <v>47</v>
      </c>
      <c r="C39" s="2" t="s">
        <v>47</v>
      </c>
      <c r="D39" t="s">
        <v>47</v>
      </c>
      <c r="E39" t="s">
        <v>47</v>
      </c>
      <c r="F39" t="s">
        <v>47</v>
      </c>
      <c r="G39" t="s">
        <v>47</v>
      </c>
      <c r="H39" t="s">
        <v>47</v>
      </c>
      <c r="I39" t="s">
        <v>47</v>
      </c>
      <c r="J39" t="s">
        <v>47</v>
      </c>
    </row>
    <row r="40" spans="2:10" s="2" customFormat="1" ht="15">
      <c r="B40" s="2" t="s">
        <v>44</v>
      </c>
      <c r="C40" s="2" t="s">
        <v>304</v>
      </c>
      <c r="D40" s="2" t="s">
        <v>213</v>
      </c>
      <c r="E40" s="2" t="s">
        <v>44</v>
      </c>
      <c r="F40" s="2" t="s">
        <v>44</v>
      </c>
      <c r="G40" s="2" t="s">
        <v>44</v>
      </c>
      <c r="H40" s="2" t="s">
        <v>44</v>
      </c>
      <c r="I40" s="2" t="s">
        <v>44</v>
      </c>
      <c r="J40" s="2" t="s">
        <v>44</v>
      </c>
    </row>
    <row r="41" spans="2:10" s="2" customFormat="1" ht="15">
      <c r="B41" s="2" t="s">
        <v>45</v>
      </c>
      <c r="C41" s="2" t="s">
        <v>211</v>
      </c>
      <c r="D41" s="2" t="s">
        <v>214</v>
      </c>
      <c r="E41" s="2" t="s">
        <v>45</v>
      </c>
      <c r="F41" s="2" t="s">
        <v>45</v>
      </c>
      <c r="G41" s="2" t="s">
        <v>45</v>
      </c>
      <c r="H41" s="2" t="s">
        <v>45</v>
      </c>
      <c r="I41" s="2" t="s">
        <v>45</v>
      </c>
      <c r="J41" s="2" t="s">
        <v>45</v>
      </c>
    </row>
    <row r="42" spans="2:10" s="2" customFormat="1" ht="15">
      <c r="B42" s="2" t="s">
        <v>39</v>
      </c>
      <c r="C42" s="2" t="s">
        <v>212</v>
      </c>
      <c r="D42" s="2" t="s">
        <v>203</v>
      </c>
      <c r="E42" s="2" t="s">
        <v>39</v>
      </c>
      <c r="F42" s="2" t="s">
        <v>39</v>
      </c>
      <c r="G42" s="2" t="s">
        <v>39</v>
      </c>
      <c r="H42" s="2" t="s">
        <v>39</v>
      </c>
      <c r="I42" s="2" t="s">
        <v>39</v>
      </c>
      <c r="J42" s="2" t="s">
        <v>39</v>
      </c>
    </row>
    <row r="43" spans="2:10" ht="17">
      <c r="B43" s="2"/>
      <c r="C43" s="2" t="s">
        <v>39</v>
      </c>
      <c r="D43" s="2" t="s">
        <v>39</v>
      </c>
      <c r="E43" s="2"/>
    </row>
    <row r="44" spans="2:10" ht="17">
      <c r="E44" s="2"/>
    </row>
    <row r="45" spans="2:10" ht="17">
      <c r="B45" s="2"/>
      <c r="E45" s="2"/>
    </row>
  </sheetData>
  <mergeCells count="5">
    <mergeCell ref="B9:F9"/>
    <mergeCell ref="B19:F19"/>
    <mergeCell ref="B30:F30"/>
    <mergeCell ref="B37:F37"/>
    <mergeCell ref="B2:F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Change Log</vt:lpstr>
      <vt:lpstr>Certification Checklist</vt:lpstr>
      <vt:lpstr>Data</vt:lpstr>
      <vt:lpstr>Part I - C - Help</vt:lpstr>
      <vt:lpstr>Part II - F - Help</vt:lpstr>
      <vt:lpstr>Part III - E - Help</vt:lpstr>
      <vt:lpstr>Part IV - W - Help</vt:lpstr>
      <vt:lpstr>Helpful Resources - All Parts</vt:lpstr>
      <vt:lpstr>Drop-down menu options</vt:lpstr>
      <vt:lpstr>F.1</vt:lpstr>
      <vt:lpstr>'Certification Checklist'!Print_Area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cyee@mit.edu</dc:creator>
  <cp:lastModifiedBy>Microsoft Office User</cp:lastModifiedBy>
  <cp:lastPrinted>2015-03-19T13:51:56Z</cp:lastPrinted>
  <dcterms:created xsi:type="dcterms:W3CDTF">2014-08-14T02:41:32Z</dcterms:created>
  <dcterms:modified xsi:type="dcterms:W3CDTF">2023-08-29T18:55:08Z</dcterms:modified>
  <cp:contentStatus/>
</cp:coreProperties>
</file>